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598" activeTab="1"/>
  </bookViews>
  <sheets>
    <sheet name="Employees Person details" sheetId="1" r:id="rId1"/>
    <sheet name="PAYROLL- FEBRUARY 2023" sheetId="8" r:id="rId2"/>
    <sheet name="NSSF- FEBRUARY 2023" sheetId="4" r:id="rId3"/>
    <sheet name="NET PAID" sheetId="5" r:id="rId4"/>
    <sheet name="BANK PAYMENT" sheetId="9" r:id="rId5"/>
    <sheet name="CASH PAYMENT SALARY" sheetId="15" r:id="rId6"/>
    <sheet name="CASH BONUS" sheetId="11" r:id="rId7"/>
    <sheet name="Sheet4" sheetId="12" r:id="rId8"/>
    <sheet name="Sheet5" sheetId="13" r:id="rId9"/>
    <sheet name="Salary Slip -Jan 2020" sheetId="3" state="hidden" r:id="rId10"/>
  </sheets>
  <externalReferences>
    <externalReference r:id="rId11"/>
  </externalReferences>
  <definedNames>
    <definedName name="_xlnm.Print_Area" localSheetId="4">'BANK PAYMENT'!$A$1:$E$31</definedName>
    <definedName name="_xlnm.Print_Area" localSheetId="6">'CASH BONUS'!$A$1:$E$47</definedName>
    <definedName name="_xlnm.Print_Area" localSheetId="0">'Employees Person details'!$A$7:$N$41</definedName>
    <definedName name="_xlnm.Print_Area" localSheetId="3">'NET PAID'!$A$2:$K$53</definedName>
    <definedName name="_xlnm.Print_Area" localSheetId="5">'CASH PAYMENT SALARY'!$A$1:$D$23</definedName>
  </definedNames>
  <calcPr calcId="144525"/>
</workbook>
</file>

<file path=xl/sharedStrings.xml><?xml version="1.0" encoding="utf-8"?>
<sst xmlns="http://schemas.openxmlformats.org/spreadsheetml/2006/main" count="2114" uniqueCount="388">
  <si>
    <t xml:space="preserve">UNGANA ENTERPRISE COMPANY LIMITED </t>
  </si>
  <si>
    <t>P.O.BOX 23047</t>
  </si>
  <si>
    <t>UBUNGO,DAR ES SALAAM</t>
  </si>
  <si>
    <t>TANZANIA</t>
  </si>
  <si>
    <t>PHONE NO; 0621078495</t>
  </si>
  <si>
    <t>EMPLOYEES PERSONAL DETAILS</t>
  </si>
  <si>
    <t>SL.No</t>
  </si>
  <si>
    <t xml:space="preserve">Employee Name </t>
  </si>
  <si>
    <t>Employee ID</t>
  </si>
  <si>
    <t xml:space="preserve">Designation </t>
  </si>
  <si>
    <t>Department</t>
  </si>
  <si>
    <t>Commencing date</t>
  </si>
  <si>
    <t>Expiry date</t>
  </si>
  <si>
    <t>Date of Birth</t>
  </si>
  <si>
    <t>Sex</t>
  </si>
  <si>
    <t>Nationality</t>
  </si>
  <si>
    <t>NSSF NO.</t>
  </si>
  <si>
    <t>Bank A/c No</t>
  </si>
  <si>
    <t>BANK NAME</t>
  </si>
  <si>
    <t>Mobile No</t>
  </si>
  <si>
    <t>Email ID</t>
  </si>
  <si>
    <t xml:space="preserve">Address </t>
  </si>
  <si>
    <t>NIDA NO.</t>
  </si>
  <si>
    <t>MARITUL STATUS</t>
  </si>
  <si>
    <t>TIN NO.</t>
  </si>
  <si>
    <t>RELIGION</t>
  </si>
  <si>
    <t>EDUCATION</t>
  </si>
  <si>
    <t>FIDELIS JOSEPH RAMADHANI</t>
  </si>
  <si>
    <t>STOREKEEPER</t>
  </si>
  <si>
    <t>WAREHOUSE</t>
  </si>
  <si>
    <t>MALE</t>
  </si>
  <si>
    <t>TANZANIAN</t>
  </si>
  <si>
    <t>NMB</t>
  </si>
  <si>
    <t>0715-670478</t>
  </si>
  <si>
    <t>fjosephat55@gmail.com</t>
  </si>
  <si>
    <t>KIBAHA/MAIL MOJA</t>
  </si>
  <si>
    <t>1996-1204-67112-00004-23</t>
  </si>
  <si>
    <t>SINGLE</t>
  </si>
  <si>
    <t>CHRISTIAN</t>
  </si>
  <si>
    <t>DEGREE/BA IN PUBLIC RELATIONS AND MARKETING</t>
  </si>
  <si>
    <t>NUNI SAIDI NGATIPURA</t>
  </si>
  <si>
    <t>CASHIER</t>
  </si>
  <si>
    <t>FINANCE</t>
  </si>
  <si>
    <t>FEMALE</t>
  </si>
  <si>
    <t>0622-057266</t>
  </si>
  <si>
    <t>nuningati@gmail.com</t>
  </si>
  <si>
    <t>1997-0527-61305-00001-17</t>
  </si>
  <si>
    <t>MUSLIM</t>
  </si>
  <si>
    <t>DEGREE/MGT OF SOCIAL DEVELOPMENT</t>
  </si>
  <si>
    <t>TONY JOSEPH LAURENCE</t>
  </si>
  <si>
    <t>DANIEL WALLALE KISINGI</t>
  </si>
  <si>
    <t>LOGISTIC OFFICER/TRANSPOTER</t>
  </si>
  <si>
    <t>LOGISTIC</t>
  </si>
  <si>
    <t>IDD H ZAHORO</t>
  </si>
  <si>
    <t>DRIVER /T214DVB</t>
  </si>
  <si>
    <t>31/sept/2023</t>
  </si>
  <si>
    <t>TANGA</t>
  </si>
  <si>
    <t>1989-1225-21307-00001-21</t>
  </si>
  <si>
    <t>MARRIAGE</t>
  </si>
  <si>
    <t>STANDARD 7</t>
  </si>
  <si>
    <t>DISMASS MBUNDA</t>
  </si>
  <si>
    <t>DRIVER /T813DXF</t>
  </si>
  <si>
    <t>JOKOLO MANENO SALIMU</t>
  </si>
  <si>
    <t>DRIVER/T789DZH</t>
  </si>
  <si>
    <t>0757-101161</t>
  </si>
  <si>
    <t>jokolosalumu@gmail.com</t>
  </si>
  <si>
    <t>CHANIKA</t>
  </si>
  <si>
    <t>1985-1117-15115-00004-22</t>
  </si>
  <si>
    <t>116-475-936</t>
  </si>
  <si>
    <t>HELAKRIDI PETER WELLA</t>
  </si>
  <si>
    <t>SALES/MARKETING</t>
  </si>
  <si>
    <t>SALES MANAGEMENT</t>
  </si>
  <si>
    <t>O625604418</t>
  </si>
  <si>
    <t>wellahelakridi18@gmail.com</t>
  </si>
  <si>
    <t>MATUMBI</t>
  </si>
  <si>
    <t>1994-0823-15105-00002-22</t>
  </si>
  <si>
    <t>DEGREE/EDUCATION</t>
  </si>
  <si>
    <t>OMARI SWAIBU MTANGI</t>
  </si>
  <si>
    <t>O658709848</t>
  </si>
  <si>
    <t>mtangiomari93@gmail.com</t>
  </si>
  <si>
    <t>TABATA</t>
  </si>
  <si>
    <t>1992-0526-1406-00003-25</t>
  </si>
  <si>
    <t>142-739-925</t>
  </si>
  <si>
    <t>DEGREE/TELECOM</t>
  </si>
  <si>
    <t>MARY G ISSANGYA</t>
  </si>
  <si>
    <t>CRDB</t>
  </si>
  <si>
    <t>O653681895</t>
  </si>
  <si>
    <t>issangyamary@gmail.com</t>
  </si>
  <si>
    <t>SALASALA</t>
  </si>
  <si>
    <t>1992-1225-16109-00001-11</t>
  </si>
  <si>
    <t>152-136-005</t>
  </si>
  <si>
    <t>FORM FOUR</t>
  </si>
  <si>
    <t>PENDO ANAEL KAAYA</t>
  </si>
  <si>
    <t>O788466054</t>
  </si>
  <si>
    <t>BUSSINESS</t>
  </si>
  <si>
    <t>REVOCATUSI MSANDAWE</t>
  </si>
  <si>
    <t>O658843413</t>
  </si>
  <si>
    <t>revocaredare@gmail.com</t>
  </si>
  <si>
    <t>1993-0714-15105-00003-21</t>
  </si>
  <si>
    <t>153-933-979</t>
  </si>
  <si>
    <t>MAUREEN MORIS MWAMBUMA</t>
  </si>
  <si>
    <t>0763100340</t>
  </si>
  <si>
    <t>morrismaureen900@gmail.com</t>
  </si>
  <si>
    <t>G/MBOTO</t>
  </si>
  <si>
    <t>1991-1202-12121-00001-16</t>
  </si>
  <si>
    <t>143-191-001</t>
  </si>
  <si>
    <t>DEGREE/PROCUREMENT</t>
  </si>
  <si>
    <t>SARAH .A.  MWATEBELA</t>
  </si>
  <si>
    <t>ACCOUNTANT SUPERVISOR</t>
  </si>
  <si>
    <t>0765187929</t>
  </si>
  <si>
    <t>130-102-670</t>
  </si>
  <si>
    <t>CONSESA E MOMBURI</t>
  </si>
  <si>
    <t>ACCOUNTANT</t>
  </si>
  <si>
    <t>0686829585</t>
  </si>
  <si>
    <t>cevarist.m@gmail.com</t>
  </si>
  <si>
    <t>CHANGANYIKENI</t>
  </si>
  <si>
    <t>1992-0226-99219-00002-14</t>
  </si>
  <si>
    <t>149-783-407</t>
  </si>
  <si>
    <t>DEGREE/ACCOUNTS</t>
  </si>
  <si>
    <t>ANNASTANZIA GEORGE MSAKI</t>
  </si>
  <si>
    <t>7236067001</t>
  </si>
  <si>
    <t>DTB</t>
  </si>
  <si>
    <t>0712591268</t>
  </si>
  <si>
    <t>msakiannie800@gmail.com</t>
  </si>
  <si>
    <t>TEGETA</t>
  </si>
  <si>
    <t>1992-0701-15103-00005-19</t>
  </si>
  <si>
    <t>145-678-552</t>
  </si>
  <si>
    <t>DEGREE/COMMERCE</t>
  </si>
  <si>
    <t>KHAMIS  MWADINI MAKAME</t>
  </si>
  <si>
    <t>UPLOADER</t>
  </si>
  <si>
    <t xml:space="preserve">WAREHOUSE </t>
  </si>
  <si>
    <t>0747670601</t>
  </si>
  <si>
    <t>MABIBO</t>
  </si>
  <si>
    <t>SAIMON MHOLWA JANSION</t>
  </si>
  <si>
    <t>0655630626</t>
  </si>
  <si>
    <t>KIWALANI</t>
  </si>
  <si>
    <t>1991-0701-12103-00010-26</t>
  </si>
  <si>
    <t>BAKARI ISMAIL MOHAMED</t>
  </si>
  <si>
    <t>0713315720</t>
  </si>
  <si>
    <t>KIGOGO</t>
  </si>
  <si>
    <t>RASHID JAFFARI LIWAWA</t>
  </si>
  <si>
    <t>0787091722</t>
  </si>
  <si>
    <t>VINGUNGUTI</t>
  </si>
  <si>
    <t>NEHEMIA ANDREW MAROGO</t>
  </si>
  <si>
    <t>0688-253377</t>
  </si>
  <si>
    <t>1999-0822-12103-00003-20</t>
  </si>
  <si>
    <t>156-595-810</t>
  </si>
  <si>
    <t>AYOUB SAMWELI MPILIMI</t>
  </si>
  <si>
    <t>0699413422</t>
  </si>
  <si>
    <t>1999-0116-12115-00001-21</t>
  </si>
  <si>
    <t>136-458-841</t>
  </si>
  <si>
    <t>PAULO STEYWAT BIGO</t>
  </si>
  <si>
    <t>0688692503</t>
  </si>
  <si>
    <t>DICKSON ROBERT</t>
  </si>
  <si>
    <t>0715748546</t>
  </si>
  <si>
    <t>MBEZI LUIS</t>
  </si>
  <si>
    <t>TIMOTHEO ZUBELI NZARAMOTO</t>
  </si>
  <si>
    <t>GLASS SUPERVISOR</t>
  </si>
  <si>
    <t>0752-019791</t>
  </si>
  <si>
    <t>EZRA DANIEL PAUL</t>
  </si>
  <si>
    <t>GLASS UPLOADER</t>
  </si>
  <si>
    <t>0745315931</t>
  </si>
  <si>
    <t>1992-0202-12107-00016-25</t>
  </si>
  <si>
    <t>JUMA SHABANI SELEMANI</t>
  </si>
  <si>
    <t>DRIVER/T628CWC</t>
  </si>
  <si>
    <t>0658748455</t>
  </si>
  <si>
    <t>1986-0530-14122-00006-28</t>
  </si>
  <si>
    <t>115-659-340</t>
  </si>
  <si>
    <t>MUSA MARCUS MNYEKE</t>
  </si>
  <si>
    <t>DRIVER ASSISTANCE</t>
  </si>
  <si>
    <t>0652327785</t>
  </si>
  <si>
    <t>UBUNGO</t>
  </si>
  <si>
    <t>1989-0101-16106-00001-22</t>
  </si>
  <si>
    <t>149-268-200</t>
  </si>
  <si>
    <t>NELLY WILBERT MWASOMOLA</t>
  </si>
  <si>
    <t>HR &amp; ADMINSTRATION</t>
  </si>
  <si>
    <t>ADMINSTRATION</t>
  </si>
  <si>
    <t>31/Jun/2023</t>
  </si>
  <si>
    <t>0621-078495</t>
  </si>
  <si>
    <t>Nellhwilbert90@gmail.com</t>
  </si>
  <si>
    <t>KIMARA</t>
  </si>
  <si>
    <t>1990-1030-11104-00004-17</t>
  </si>
  <si>
    <t>139-557-980</t>
  </si>
  <si>
    <t>LILIAN MOSES NGONELA</t>
  </si>
  <si>
    <t>DATA ENTERY</t>
  </si>
  <si>
    <t>0744-070437</t>
  </si>
  <si>
    <t>lilianirene54@gmail.com</t>
  </si>
  <si>
    <t>1993-1104-15106-00003-11</t>
  </si>
  <si>
    <t>143-027-791</t>
  </si>
  <si>
    <t>DEGREE/HR</t>
  </si>
  <si>
    <t>YUSRA RAHIM BELEKO</t>
  </si>
  <si>
    <t>0684-669955</t>
  </si>
  <si>
    <t>rahimyusra3@gmail.com</t>
  </si>
  <si>
    <t>BUNJU</t>
  </si>
  <si>
    <t>2000-1129-14134-00001-10</t>
  </si>
  <si>
    <t>DIP/SECRETARIAL</t>
  </si>
  <si>
    <t>BENJAMIN WEREMA MARWA</t>
  </si>
  <si>
    <t>31-Jun-2023</t>
  </si>
  <si>
    <t>0757-471807</t>
  </si>
  <si>
    <t>benjaminwellmanwanco@gmail.com</t>
  </si>
  <si>
    <t>1992-0916-14110-00002-20</t>
  </si>
  <si>
    <t>133-646-779</t>
  </si>
  <si>
    <t>DEGREE/LOGISTIC</t>
  </si>
  <si>
    <t>RAMADHAN ATHUMAN MFINANGA</t>
  </si>
  <si>
    <t>31-09-2023</t>
  </si>
  <si>
    <t>60510042839</t>
  </si>
  <si>
    <t>0714-444390</t>
  </si>
  <si>
    <t>ramadhanramso2@gmail.com</t>
  </si>
  <si>
    <t>MADALE</t>
  </si>
  <si>
    <t>1992-0310-23123-00003-23</t>
  </si>
  <si>
    <t>118-163-427</t>
  </si>
  <si>
    <t>DIP/IT</t>
  </si>
  <si>
    <t>MBONIKE JACKSON MWAMBALASWA</t>
  </si>
  <si>
    <t>0658-961050</t>
  </si>
  <si>
    <t>mbonikemwamba1@gmail.com</t>
  </si>
  <si>
    <t>1993-0715-15105-00002-23</t>
  </si>
  <si>
    <t>127-402-132</t>
  </si>
  <si>
    <t>FORM SIX</t>
  </si>
  <si>
    <t>JIANGANG XIAO</t>
  </si>
  <si>
    <t>OPERATION MANAGER</t>
  </si>
  <si>
    <t>24-08-1969</t>
  </si>
  <si>
    <t>CHINESE</t>
  </si>
  <si>
    <t>ss</t>
  </si>
  <si>
    <t>gg</t>
  </si>
  <si>
    <t>UNGANA ENTERPRISE COMPANY  LTD</t>
  </si>
  <si>
    <t>P.o Box , 23047</t>
  </si>
  <si>
    <t>UBUNGO ,DAR ES SALAAM</t>
  </si>
  <si>
    <t>Mob: 0621078495</t>
  </si>
  <si>
    <t>Payroll for the Month of April, 2023</t>
  </si>
  <si>
    <t>S.No</t>
  </si>
  <si>
    <t>EMPLOYEE NAMES</t>
  </si>
  <si>
    <t>DESIGNATION</t>
  </si>
  <si>
    <t>DEPARTMENTS</t>
  </si>
  <si>
    <t>OFFICE LOCATION</t>
  </si>
  <si>
    <t>BASIC SALARY</t>
  </si>
  <si>
    <t>Special Allowance</t>
  </si>
  <si>
    <t>OVERTIME</t>
  </si>
  <si>
    <t>Other Allow</t>
  </si>
  <si>
    <t>Telephone Allowance</t>
  </si>
  <si>
    <t>BONUS</t>
  </si>
  <si>
    <t>TRANSPORT ALLOWANCE</t>
  </si>
  <si>
    <t>Extra Hours
worked</t>
  </si>
  <si>
    <t>GROSS SALARY</t>
  </si>
  <si>
    <t>NSSF</t>
  </si>
  <si>
    <t>TAXABLE AMOUNT</t>
  </si>
  <si>
    <t>PAYE</t>
  </si>
  <si>
    <t>SALARY ADVANCE</t>
  </si>
  <si>
    <t>Mobile</t>
  </si>
  <si>
    <t>LATE TIME</t>
  </si>
  <si>
    <t>Others</t>
  </si>
  <si>
    <t>TOTAL DEDUCTIONS</t>
  </si>
  <si>
    <t>NET SALARY</t>
  </si>
  <si>
    <t>Remarks</t>
  </si>
  <si>
    <t>ERNSSF 10%</t>
  </si>
  <si>
    <t>ENSSF 10%</t>
  </si>
  <si>
    <t>TOTAL</t>
  </si>
  <si>
    <t>FIDELIS J.RAMADHANI</t>
  </si>
  <si>
    <t>STOREKEER</t>
  </si>
  <si>
    <t>WAHAHOUSE</t>
  </si>
  <si>
    <t>KIBAHA</t>
  </si>
  <si>
    <t>DIRECTOR</t>
  </si>
  <si>
    <t>MANAGEMENT</t>
  </si>
  <si>
    <t>FADHILI HEMEDI BAKARI</t>
  </si>
  <si>
    <t>PATRICK BONAVENTURE MHINA</t>
  </si>
  <si>
    <t>JUMA SHABANI</t>
  </si>
  <si>
    <t>VERONICA RWEKEZA</t>
  </si>
  <si>
    <t>MAGRETH JOEL  SUMARI</t>
  </si>
  <si>
    <t>HAPPY KAMITE KITOMARI</t>
  </si>
  <si>
    <t>ADAM SALUM</t>
  </si>
  <si>
    <t>TITO MCHOLO</t>
  </si>
  <si>
    <t>KHAMIS S MTURUKA</t>
  </si>
  <si>
    <t>SAIDY ALLY</t>
  </si>
  <si>
    <t>UNGANA ENTERPRISE  COMPANY  LTD</t>
  </si>
  <si>
    <t>P.o Box  23047</t>
  </si>
  <si>
    <t>NSSF DEDUCTIONS FOR APRIL ,2023</t>
  </si>
  <si>
    <t>Gross pay</t>
  </si>
  <si>
    <t>Net Salary</t>
  </si>
  <si>
    <t>NSSF NO</t>
  </si>
  <si>
    <t>SDL  4%</t>
  </si>
  <si>
    <t>WCF   0.5%</t>
  </si>
  <si>
    <t>ADMISTRATION</t>
  </si>
  <si>
    <t>MAUREEN M MWAMBUMA</t>
  </si>
  <si>
    <t>TIMO NZARAMOTO</t>
  </si>
  <si>
    <t>MUSA</t>
  </si>
  <si>
    <t>NELLY WILBERT</t>
  </si>
  <si>
    <t>LILIAN MOSES</t>
  </si>
  <si>
    <t>YUSRA RAHIM</t>
  </si>
  <si>
    <t xml:space="preserve">             UNGANA ENTERPRISE COMPANY LIMITED </t>
  </si>
  <si>
    <t>SALARY OF THE MONTH OF  APRIL  2023</t>
  </si>
  <si>
    <t xml:space="preserve">SN </t>
  </si>
  <si>
    <t>Employee Name</t>
  </si>
  <si>
    <t>Designation</t>
  </si>
  <si>
    <t>NET  SALARY</t>
  </si>
  <si>
    <t>BONUS/OVERTIME</t>
  </si>
  <si>
    <t>TOTAL NET SALARY</t>
  </si>
  <si>
    <t>WCF  0.6%</t>
  </si>
  <si>
    <t>KASIMU MILANZI</t>
  </si>
  <si>
    <t>FACTORY ASSISTANCE</t>
  </si>
  <si>
    <t>CHRISTINA</t>
  </si>
  <si>
    <t>Approved By:</t>
  </si>
  <si>
    <t xml:space="preserve">SAMMURY </t>
  </si>
  <si>
    <t xml:space="preserve">TOTAL SALARY COST FOR APRIL </t>
  </si>
  <si>
    <t>DETAILS</t>
  </si>
  <si>
    <t>AMOUNT</t>
  </si>
  <si>
    <t>SALARY ( CASH AND BANK)</t>
  </si>
  <si>
    <t>NSSF (TOTAL PAYMENT)</t>
  </si>
  <si>
    <t xml:space="preserve">SDL </t>
  </si>
  <si>
    <t>WCF</t>
  </si>
  <si>
    <t>ADVANCE PAYMENT (PAID 15/04/2023)</t>
  </si>
  <si>
    <t>PAID</t>
  </si>
  <si>
    <t xml:space="preserve">TOTAL SALARY COST </t>
  </si>
  <si>
    <t>UNGANA  ENTERPRISE COMPANY LIMITED</t>
  </si>
  <si>
    <t>BANK SALARY FOR THE MONTH OF APRIL 2023</t>
  </si>
  <si>
    <t xml:space="preserve">BANK ACCOUNT </t>
  </si>
  <si>
    <t xml:space="preserve">BANK NAME </t>
  </si>
  <si>
    <t>AMOUNT (TSH)</t>
  </si>
  <si>
    <t>TIMO ZUBERI NZARAMOTO</t>
  </si>
  <si>
    <t xml:space="preserve">TOTAL </t>
  </si>
  <si>
    <t>APPROVED ;</t>
  </si>
  <si>
    <t>CASH PAYMENT SALARY FOR THE MONTH OF APRIL 2023</t>
  </si>
  <si>
    <t xml:space="preserve">DEPARTMENT </t>
  </si>
  <si>
    <t>LOGISTICS/DRIVER</t>
  </si>
  <si>
    <t>MARKETING</t>
  </si>
  <si>
    <t>HUAXIN/</t>
  </si>
  <si>
    <t>APPROVED BY;</t>
  </si>
  <si>
    <t>CASH BONUS AND OVERTIME FOR THE MONTH OF APRIL 2023</t>
  </si>
  <si>
    <t>BONUS&amp;OVERTIME</t>
  </si>
  <si>
    <t>ISSAYA</t>
  </si>
  <si>
    <t>DAVID NGUSA GEORGE</t>
  </si>
  <si>
    <t>SALEHE WAZIRI MWINGWA</t>
  </si>
  <si>
    <t>CHICHI BUSINESS  CO. LTD</t>
  </si>
  <si>
    <t>ANTONY A . MDUNDO</t>
  </si>
  <si>
    <t>0657-495531</t>
  </si>
  <si>
    <t>SALESMAN</t>
  </si>
  <si>
    <t>Bank A/C No</t>
  </si>
  <si>
    <t>Month</t>
  </si>
  <si>
    <t xml:space="preserve">Payment Basis </t>
  </si>
  <si>
    <t>Full Pay</t>
  </si>
  <si>
    <t xml:space="preserve"> Other Earnings</t>
  </si>
  <si>
    <t>Deductions</t>
  </si>
  <si>
    <t>Basic Pay</t>
  </si>
  <si>
    <t>Housing Allow</t>
  </si>
  <si>
    <t>Other Earnings</t>
  </si>
  <si>
    <t>Transport Allow</t>
  </si>
  <si>
    <t>Gross Pay</t>
  </si>
  <si>
    <t>Meal Allow</t>
  </si>
  <si>
    <t>Sal Adv</t>
  </si>
  <si>
    <t>Special Allow</t>
  </si>
  <si>
    <t>Total Deductions</t>
  </si>
  <si>
    <t>Gross Total</t>
  </si>
  <si>
    <t>Statements</t>
  </si>
  <si>
    <t>Total paid Days</t>
  </si>
  <si>
    <t>Employee 10 %</t>
  </si>
  <si>
    <t>Total working Days</t>
  </si>
  <si>
    <t>Total Leaves</t>
  </si>
  <si>
    <t>Employer 10%</t>
  </si>
  <si>
    <t>Total paid Leave days</t>
  </si>
  <si>
    <t>Total</t>
  </si>
  <si>
    <t>Employer Signature;</t>
  </si>
  <si>
    <t>Employee Signature;</t>
  </si>
  <si>
    <t>KURWA J ABDALLAH</t>
  </si>
  <si>
    <t>Tanzanian</t>
  </si>
  <si>
    <t>SHOP MANAGER</t>
  </si>
  <si>
    <t>Female</t>
  </si>
  <si>
    <t>Basic pay</t>
  </si>
  <si>
    <t>NSSF Statements</t>
  </si>
  <si>
    <t xml:space="preserve">ABDUL RASHID </t>
  </si>
  <si>
    <t>DRIVER</t>
  </si>
  <si>
    <t>Male</t>
  </si>
  <si>
    <t xml:space="preserve">Basic Pay </t>
  </si>
  <si>
    <t>Total Other earnings</t>
  </si>
  <si>
    <t>MWANAHAMISI MAULID</t>
  </si>
  <si>
    <t>CLEANER</t>
  </si>
  <si>
    <t>ADMINISTRATION</t>
  </si>
  <si>
    <t>SELEMANI SHAABANI</t>
  </si>
  <si>
    <t>LOGISTIC SUPERVISOR</t>
  </si>
  <si>
    <t>RAMADHANI ZUBERI</t>
  </si>
  <si>
    <t>LIGHTNESS MWANGA</t>
  </si>
  <si>
    <t>MATHAYO MGALAGALA</t>
  </si>
  <si>
    <t>SALUM KITIA</t>
  </si>
  <si>
    <t>RAHIM SAID RAMADHAN</t>
  </si>
  <si>
    <t>MARIOUS  ALVENUS</t>
  </si>
  <si>
    <t>ALLEN MESHARI MSARIE</t>
  </si>
  <si>
    <t>ROMANUS SALIMU GEVAS</t>
  </si>
  <si>
    <t>YAHYA ZUBERI</t>
  </si>
  <si>
    <t>ISSA JUMA KONKI</t>
  </si>
  <si>
    <t>ATHUMANI IDDI ATHUMAN</t>
  </si>
  <si>
    <t>SARAH .A. MWATEBELA</t>
  </si>
</sst>
</file>

<file path=xl/styles.xml><?xml version="1.0" encoding="utf-8"?>
<styleSheet xmlns="http://schemas.openxmlformats.org/spreadsheetml/2006/main">
  <numFmts count="11">
    <numFmt numFmtId="176" formatCode="_-* #,##0_-;\-* #,##0_-;_-* &quot;-&quot;_-;_-@_-"/>
    <numFmt numFmtId="44" formatCode="_(&quot;$&quot;* #,##0.00_);_(&quot;$&quot;* \(#,##0.00\);_(&quot;$&quot;* &quot;-&quot;??_);_(@_)"/>
    <numFmt numFmtId="43" formatCode="_(* #,##0.00_);_(* \(#,##0.00\);_(* &quot;-&quot;??_);_(@_)"/>
    <numFmt numFmtId="42" formatCode="_(&quot;$&quot;* #,##0_);_(&quot;$&quot;* \(#,##0\);_(&quot;$&quot;* &quot;-&quot;_);_(@_)"/>
    <numFmt numFmtId="177" formatCode="[$-409]d/mmm/yy;@"/>
    <numFmt numFmtId="178" formatCode="_(* #,##0_);_(* \(#,##0\);_(* &quot;-&quot;??_);_(@_)"/>
    <numFmt numFmtId="179" formatCode="_-* #,##0.00_-;\-* #,##0.00_-;_-* &quot;-&quot;??_-;_-@_-"/>
    <numFmt numFmtId="180" formatCode="_-* #,##0_-;\-* #,##0_-;_-* &quot;-&quot;??_-;_-@_-"/>
    <numFmt numFmtId="181" formatCode="0.00_);[Red]\(0.00\)"/>
    <numFmt numFmtId="182" formatCode="0_);[Red]\(0\)"/>
    <numFmt numFmtId="183" formatCode="_(* #,##0.000_);_(* \(#,##0.000\);_(* &quot;-&quot;??.0_);_(@_)"/>
  </numFmts>
  <fonts count="63">
    <font>
      <sz val="11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9"/>
      <color theme="1"/>
      <name val="Arial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b/>
      <sz val="10"/>
      <name val="Arial"/>
      <charset val="134"/>
    </font>
    <font>
      <sz val="14"/>
      <name val="Calibri"/>
      <charset val="134"/>
      <scheme val="minor"/>
    </font>
    <font>
      <sz val="10"/>
      <color theme="1"/>
      <name val="Calibri"/>
      <charset val="134"/>
    </font>
    <font>
      <sz val="14"/>
      <name val="Calibri"/>
      <charset val="134"/>
    </font>
    <font>
      <sz val="11"/>
      <color theme="1"/>
      <name val="Arial"/>
      <charset val="134"/>
    </font>
    <font>
      <sz val="11"/>
      <name val="Calibri"/>
      <charset val="134"/>
      <scheme val="minor"/>
    </font>
    <font>
      <sz val="11"/>
      <name val="Arial"/>
      <charset val="134"/>
    </font>
    <font>
      <sz val="12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name val="Calibri"/>
      <charset val="134"/>
      <scheme val="minor"/>
    </font>
    <font>
      <b/>
      <sz val="10"/>
      <color theme="1"/>
      <name val="Arial"/>
      <charset val="134"/>
    </font>
    <font>
      <b/>
      <sz val="14"/>
      <color theme="1"/>
      <name val="Calibri"/>
      <charset val="134"/>
      <scheme val="minor"/>
    </font>
    <font>
      <b/>
      <sz val="11"/>
      <name val="Arial"/>
      <charset val="134"/>
    </font>
    <font>
      <b/>
      <sz val="11"/>
      <color theme="1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  <scheme val="minor"/>
    </font>
    <font>
      <b/>
      <sz val="12"/>
      <name val="Arial"/>
      <charset val="134"/>
    </font>
    <font>
      <sz val="12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sz val="18"/>
      <name val="Calibri"/>
      <charset val="134"/>
      <scheme val="minor"/>
    </font>
    <font>
      <sz val="9"/>
      <color theme="1"/>
      <name val="Calibri"/>
      <charset val="134"/>
    </font>
    <font>
      <sz val="9"/>
      <name val="Arial"/>
      <charset val="134"/>
    </font>
    <font>
      <sz val="11"/>
      <color rgb="FFFF0000"/>
      <name val="Arial"/>
      <charset val="134"/>
    </font>
    <font>
      <sz val="11"/>
      <color rgb="FFFF0000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0"/>
      <color theme="1"/>
      <name val="Calibri"/>
      <charset val="134"/>
    </font>
    <font>
      <sz val="16"/>
      <name val="Calibri"/>
      <charset val="134"/>
      <scheme val="minor"/>
    </font>
    <font>
      <b/>
      <sz val="8"/>
      <name val="Arial"/>
      <charset val="134"/>
    </font>
    <font>
      <b/>
      <sz val="10"/>
      <name val="Calibri"/>
      <charset val="134"/>
    </font>
    <font>
      <b/>
      <i/>
      <sz val="10"/>
      <name val="Arial"/>
      <charset val="134"/>
    </font>
    <font>
      <b/>
      <sz val="10"/>
      <color indexed="10"/>
      <name val="Arial"/>
      <charset val="134"/>
    </font>
    <font>
      <i/>
      <sz val="11"/>
      <name val="Calibri"/>
      <charset val="134"/>
      <scheme val="minor"/>
    </font>
    <font>
      <sz val="12"/>
      <color theme="1"/>
      <name val="Arial"/>
      <charset val="134"/>
    </font>
    <font>
      <b/>
      <sz val="9"/>
      <name val="Arial"/>
      <charset val="134"/>
    </font>
    <font>
      <u/>
      <sz val="11"/>
      <color theme="10"/>
      <name val="Calibri"/>
      <charset val="134"/>
    </font>
    <font>
      <u/>
      <sz val="12"/>
      <color theme="10"/>
      <name val="Calibri"/>
      <charset val="134"/>
    </font>
    <font>
      <sz val="12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4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5" fillId="1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19" borderId="29" applyNumberFormat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0" fillId="20" borderId="30" applyNumberFormat="0" applyFont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0" fillId="18" borderId="28" applyNumberFormat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60" fillId="31" borderId="33" applyNumberFormat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62" fillId="31" borderId="28" applyNumberFormat="0" applyAlignment="0" applyProtection="0">
      <alignment vertical="center"/>
    </xf>
    <xf numFmtId="0" fontId="57" fillId="0" borderId="32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</cellStyleXfs>
  <cellXfs count="435">
    <xf numFmtId="0" fontId="0" fillId="0" borderId="0" xfId="0"/>
    <xf numFmtId="0" fontId="0" fillId="0" borderId="0" xfId="0" applyProtection="1">
      <protection locked="0" hidden="1"/>
    </xf>
    <xf numFmtId="43" fontId="0" fillId="0" borderId="0" xfId="2" applyFont="1" applyProtection="1">
      <protection locked="0" hidden="1"/>
    </xf>
    <xf numFmtId="0" fontId="1" fillId="0" borderId="1" xfId="0" applyFont="1" applyFill="1" applyBorder="1" applyAlignment="1" applyProtection="1">
      <alignment horizontal="center" vertical="center"/>
      <protection locked="0" hidden="1"/>
    </xf>
    <xf numFmtId="0" fontId="1" fillId="0" borderId="2" xfId="0" applyFont="1" applyFill="1" applyBorder="1" applyAlignment="1" applyProtection="1">
      <alignment horizontal="center" vertical="center"/>
      <protection locked="0" hidden="1"/>
    </xf>
    <xf numFmtId="0" fontId="1" fillId="0" borderId="3" xfId="0" applyFont="1" applyFill="1" applyBorder="1" applyAlignment="1" applyProtection="1">
      <alignment horizontal="center" vertical="center"/>
      <protection locked="0" hidden="1"/>
    </xf>
    <xf numFmtId="0" fontId="1" fillId="0" borderId="4" xfId="0" applyFont="1" applyFill="1" applyBorder="1" applyAlignment="1" applyProtection="1">
      <alignment horizontal="center" vertical="center"/>
      <protection locked="0" hidden="1"/>
    </xf>
    <xf numFmtId="0" fontId="1" fillId="0" borderId="5" xfId="0" applyFont="1" applyFill="1" applyBorder="1" applyAlignment="1" applyProtection="1">
      <alignment horizontal="center" vertical="center"/>
      <protection locked="0" hidden="1"/>
    </xf>
    <xf numFmtId="0" fontId="1" fillId="0" borderId="6" xfId="0" applyFont="1" applyFill="1" applyBorder="1" applyAlignment="1" applyProtection="1">
      <alignment horizontal="center" vertical="center"/>
      <protection locked="0" hidden="1"/>
    </xf>
    <xf numFmtId="0" fontId="2" fillId="0" borderId="7" xfId="0" applyFont="1" applyFill="1" applyBorder="1" applyProtection="1">
      <protection locked="0" hidden="1"/>
    </xf>
    <xf numFmtId="0" fontId="0" fillId="0" borderId="8" xfId="0" applyFill="1" applyBorder="1" applyAlignment="1" applyProtection="1">
      <alignment horizontal="center"/>
      <protection locked="0" hidden="1"/>
    </xf>
    <xf numFmtId="0" fontId="0" fillId="0" borderId="9" xfId="0" applyFill="1" applyBorder="1" applyAlignment="1" applyProtection="1">
      <alignment horizontal="center"/>
      <protection locked="0" hidden="1"/>
    </xf>
    <xf numFmtId="0" fontId="2" fillId="0" borderId="10" xfId="0" applyFont="1" applyFill="1" applyBorder="1" applyProtection="1">
      <protection locked="0" hidden="1"/>
    </xf>
    <xf numFmtId="177" fontId="0" fillId="0" borderId="8" xfId="0" applyNumberFormat="1" applyFill="1" applyBorder="1" applyAlignment="1" applyProtection="1">
      <alignment horizontal="center"/>
      <protection locked="0" hidden="1"/>
    </xf>
    <xf numFmtId="43" fontId="0" fillId="0" borderId="11" xfId="2" applyFont="1" applyFill="1" applyBorder="1" applyProtection="1">
      <protection locked="0" hidden="1"/>
    </xf>
    <xf numFmtId="43" fontId="0" fillId="0" borderId="11" xfId="2" applyFont="1" applyFill="1" applyBorder="1" applyAlignment="1" applyProtection="1">
      <alignment horizontal="left"/>
      <protection locked="0" hidden="1"/>
    </xf>
    <xf numFmtId="43" fontId="0" fillId="0" borderId="11" xfId="2" applyFont="1" applyFill="1" applyBorder="1" applyAlignment="1" applyProtection="1">
      <alignment horizontal="left"/>
      <protection hidden="1"/>
    </xf>
    <xf numFmtId="0" fontId="0" fillId="0" borderId="12" xfId="0" applyFill="1" applyBorder="1" applyAlignment="1" applyProtection="1">
      <alignment horizontal="center"/>
      <protection locked="0" hidden="1"/>
    </xf>
    <xf numFmtId="17" fontId="0" fillId="0" borderId="13" xfId="2" applyNumberFormat="1" applyFont="1" applyFill="1" applyBorder="1" applyAlignment="1" applyProtection="1">
      <alignment horizontal="left"/>
      <protection locked="0" hidden="1"/>
    </xf>
    <xf numFmtId="0" fontId="0" fillId="0" borderId="8" xfId="0" applyFont="1" applyFill="1" applyBorder="1" applyAlignment="1" applyProtection="1">
      <alignment horizontal="center"/>
      <protection locked="0" hidden="1"/>
    </xf>
    <xf numFmtId="0" fontId="0" fillId="0" borderId="6" xfId="0" applyFont="1" applyFill="1" applyBorder="1" applyAlignment="1" applyProtection="1">
      <alignment horizontal="center"/>
      <protection locked="0" hidden="1"/>
    </xf>
    <xf numFmtId="0" fontId="2" fillId="0" borderId="7" xfId="0" applyFont="1" applyFill="1" applyBorder="1" applyAlignment="1" applyProtection="1">
      <alignment horizontal="center"/>
      <protection locked="0" hidden="1"/>
    </xf>
    <xf numFmtId="0" fontId="2" fillId="0" borderId="10" xfId="0" applyFont="1" applyFill="1" applyBorder="1" applyAlignment="1" applyProtection="1">
      <alignment horizontal="center"/>
      <protection locked="0" hidden="1"/>
    </xf>
    <xf numFmtId="0" fontId="2" fillId="0" borderId="11" xfId="0" applyFont="1" applyFill="1" applyBorder="1" applyAlignment="1" applyProtection="1">
      <alignment horizontal="center"/>
      <protection locked="0" hidden="1"/>
    </xf>
    <xf numFmtId="0" fontId="0" fillId="0" borderId="7" xfId="0" applyFill="1" applyBorder="1" applyAlignment="1" applyProtection="1">
      <alignment horizontal="left"/>
      <protection locked="0" hidden="1"/>
    </xf>
    <xf numFmtId="0" fontId="0" fillId="0" borderId="10" xfId="0" applyFill="1" applyBorder="1" applyAlignment="1" applyProtection="1">
      <alignment horizontal="left"/>
      <protection locked="0" hidden="1"/>
    </xf>
    <xf numFmtId="0" fontId="0" fillId="0" borderId="11" xfId="0" applyFill="1" applyBorder="1" applyAlignment="1" applyProtection="1">
      <alignment horizontal="left"/>
      <protection locked="0" hidden="1"/>
    </xf>
    <xf numFmtId="0" fontId="2" fillId="0" borderId="14" xfId="0" applyFont="1" applyFill="1" applyBorder="1" applyAlignment="1" applyProtection="1">
      <alignment horizontal="center"/>
      <protection locked="0" hidden="1"/>
    </xf>
    <xf numFmtId="0" fontId="2" fillId="0" borderId="9" xfId="0" applyFont="1" applyFill="1" applyBorder="1" applyAlignment="1" applyProtection="1">
      <alignment horizontal="center"/>
      <protection locked="0" hidden="1"/>
    </xf>
    <xf numFmtId="0" fontId="2" fillId="0" borderId="8" xfId="0" applyFont="1" applyFill="1" applyBorder="1" applyAlignment="1" applyProtection="1">
      <alignment horizontal="center"/>
      <protection locked="0" hidden="1"/>
    </xf>
    <xf numFmtId="0" fontId="2" fillId="0" borderId="12" xfId="0" applyFont="1" applyFill="1" applyBorder="1" applyAlignment="1" applyProtection="1">
      <alignment horizontal="center"/>
      <protection locked="0" hidden="1"/>
    </xf>
    <xf numFmtId="0" fontId="2" fillId="0" borderId="15" xfId="0" applyFont="1" applyFill="1" applyBorder="1" applyAlignment="1" applyProtection="1">
      <alignment horizontal="center"/>
      <protection locked="0" hidden="1"/>
    </xf>
    <xf numFmtId="43" fontId="0" fillId="0" borderId="10" xfId="2" applyFont="1" applyFill="1" applyBorder="1" applyAlignment="1" applyProtection="1">
      <alignment horizontal="center"/>
      <protection locked="0" hidden="1"/>
    </xf>
    <xf numFmtId="178" fontId="0" fillId="0" borderId="8" xfId="2" applyNumberFormat="1" applyFont="1" applyFill="1" applyBorder="1" applyAlignment="1" applyProtection="1">
      <alignment horizontal="center"/>
      <protection locked="0" hidden="1"/>
    </xf>
    <xf numFmtId="178" fontId="0" fillId="0" borderId="9" xfId="2" applyNumberFormat="1" applyFont="1" applyFill="1" applyBorder="1" applyAlignment="1" applyProtection="1">
      <alignment horizontal="center"/>
      <protection locked="0" hidden="1"/>
    </xf>
    <xf numFmtId="0" fontId="2" fillId="0" borderId="8" xfId="0" applyFont="1" applyFill="1" applyBorder="1" applyProtection="1">
      <protection locked="0" hidden="1"/>
    </xf>
    <xf numFmtId="43" fontId="0" fillId="0" borderId="11" xfId="2" applyFont="1" applyFill="1" applyBorder="1" applyAlignment="1" applyProtection="1">
      <protection locked="0" hidden="1"/>
    </xf>
    <xf numFmtId="0" fontId="2" fillId="0" borderId="10" xfId="0" applyFont="1" applyFill="1" applyBorder="1" applyAlignment="1" applyProtection="1">
      <alignment vertical="center"/>
      <protection locked="0" hidden="1"/>
    </xf>
    <xf numFmtId="0" fontId="0" fillId="0" borderId="7" xfId="0" applyFill="1" applyBorder="1" applyProtection="1">
      <protection locked="0" hidden="1"/>
    </xf>
    <xf numFmtId="0" fontId="0" fillId="0" borderId="0" xfId="0" applyFill="1" applyProtection="1">
      <protection locked="0" hidden="1"/>
    </xf>
    <xf numFmtId="0" fontId="0" fillId="0" borderId="10" xfId="0" applyFill="1" applyBorder="1" applyProtection="1">
      <protection locked="0" hidden="1"/>
    </xf>
    <xf numFmtId="43" fontId="0" fillId="0" borderId="11" xfId="2" applyFont="1" applyFill="1" applyBorder="1" applyAlignment="1" applyProtection="1">
      <alignment horizontal="center"/>
      <protection locked="0" hidden="1"/>
    </xf>
    <xf numFmtId="0" fontId="0" fillId="0" borderId="10" xfId="0" applyFill="1" applyBorder="1" applyAlignment="1" applyProtection="1">
      <alignment horizontal="center"/>
      <protection locked="0" hidden="1"/>
    </xf>
    <xf numFmtId="0" fontId="0" fillId="0" borderId="10" xfId="0" applyFill="1" applyBorder="1" applyAlignment="1" applyProtection="1">
      <alignment horizontal="center"/>
      <protection hidden="1"/>
    </xf>
    <xf numFmtId="0" fontId="2" fillId="0" borderId="16" xfId="0" applyFont="1" applyFill="1" applyBorder="1" applyProtection="1">
      <protection locked="0" hidden="1"/>
    </xf>
    <xf numFmtId="0" fontId="2" fillId="0" borderId="17" xfId="0" applyFont="1" applyFill="1" applyBorder="1" applyProtection="1">
      <protection locked="0" hidden="1"/>
    </xf>
    <xf numFmtId="43" fontId="0" fillId="0" borderId="18" xfId="2" applyFont="1" applyFill="1" applyBorder="1" applyAlignment="1" applyProtection="1">
      <alignment horizontal="center"/>
      <protection locked="0" hidden="1"/>
    </xf>
    <xf numFmtId="0" fontId="0" fillId="0" borderId="18" xfId="0" applyFill="1" applyBorder="1" applyProtection="1">
      <protection locked="0" hidden="1"/>
    </xf>
    <xf numFmtId="0" fontId="0" fillId="0" borderId="19" xfId="0" applyFill="1" applyBorder="1" applyAlignment="1" applyProtection="1">
      <alignment horizontal="center"/>
      <protection locked="0" hidden="1"/>
    </xf>
    <xf numFmtId="0" fontId="2" fillId="0" borderId="19" xfId="0" applyFont="1" applyFill="1" applyBorder="1" applyProtection="1">
      <protection locked="0" hidden="1"/>
    </xf>
    <xf numFmtId="43" fontId="0" fillId="0" borderId="20" xfId="2" applyFont="1" applyFill="1" applyBorder="1" applyAlignment="1" applyProtection="1">
      <protection locked="0" hidden="1"/>
    </xf>
    <xf numFmtId="43" fontId="2" fillId="0" borderId="7" xfId="2" applyFont="1" applyFill="1" applyBorder="1" applyProtection="1">
      <protection locked="0" hidden="1"/>
    </xf>
    <xf numFmtId="0" fontId="0" fillId="0" borderId="8" xfId="0" applyFill="1" applyBorder="1" applyAlignment="1" applyProtection="1">
      <alignment horizontal="center" wrapText="1"/>
      <protection locked="0" hidden="1"/>
    </xf>
    <xf numFmtId="0" fontId="0" fillId="0" borderId="9" xfId="0" applyFill="1" applyBorder="1" applyAlignment="1" applyProtection="1">
      <alignment horizontal="center" wrapText="1"/>
      <protection locked="0" hidden="1"/>
    </xf>
    <xf numFmtId="43" fontId="3" fillId="0" borderId="21" xfId="2" applyFont="1" applyFill="1" applyBorder="1" applyAlignment="1">
      <alignment horizontal="right" vertical="center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43" fontId="0" fillId="0" borderId="13" xfId="2" applyFont="1" applyFill="1" applyBorder="1" applyAlignment="1" applyProtection="1">
      <protection locked="0" hidden="1"/>
    </xf>
    <xf numFmtId="177" fontId="0" fillId="0" borderId="8" xfId="0" applyNumberFormat="1" applyFill="1" applyBorder="1" applyAlignment="1" applyProtection="1">
      <alignment horizontal="center"/>
      <protection hidden="1"/>
    </xf>
    <xf numFmtId="43" fontId="4" fillId="0" borderId="10" xfId="2" applyFont="1" applyFill="1" applyBorder="1" applyAlignment="1" applyProtection="1">
      <alignment vertical="center"/>
      <protection locked="0" hidden="1"/>
    </xf>
    <xf numFmtId="179" fontId="5" fillId="0" borderId="10" xfId="2" applyNumberFormat="1" applyFont="1" applyFill="1" applyBorder="1" applyAlignment="1" applyProtection="1">
      <alignment vertical="center"/>
      <protection hidden="1"/>
    </xf>
    <xf numFmtId="43" fontId="5" fillId="0" borderId="10" xfId="2" applyFont="1" applyFill="1" applyBorder="1" applyAlignment="1" applyProtection="1">
      <alignment vertical="center"/>
      <protection hidden="1"/>
    </xf>
    <xf numFmtId="43" fontId="0" fillId="0" borderId="8" xfId="2" applyFont="1" applyFill="1" applyBorder="1" applyAlignment="1" applyProtection="1">
      <alignment horizontal="center"/>
      <protection locked="0" hidden="1"/>
    </xf>
    <xf numFmtId="43" fontId="0" fillId="0" borderId="9" xfId="2" applyFont="1" applyFill="1" applyBorder="1" applyAlignment="1" applyProtection="1">
      <alignment horizontal="center"/>
      <protection locked="0" hidden="1"/>
    </xf>
    <xf numFmtId="0" fontId="6" fillId="2" borderId="10" xfId="0" applyNumberFormat="1" applyFont="1" applyFill="1" applyBorder="1" applyAlignment="1" applyProtection="1">
      <alignment vertical="center" wrapText="1"/>
      <protection locked="0" hidden="1"/>
    </xf>
    <xf numFmtId="0" fontId="6" fillId="2" borderId="10" xfId="0" applyNumberFormat="1" applyFont="1" applyFill="1" applyBorder="1" applyAlignment="1" applyProtection="1">
      <alignment horizontal="center" vertical="center" wrapText="1"/>
      <protection locked="0" hidden="1"/>
    </xf>
    <xf numFmtId="43" fontId="6" fillId="2" borderId="7" xfId="2" applyFont="1" applyFill="1" applyBorder="1" applyAlignment="1" applyProtection="1">
      <alignment horizontal="center" vertical="center" wrapText="1"/>
      <protection locked="0" hidden="1"/>
    </xf>
    <xf numFmtId="0" fontId="5" fillId="3" borderId="10" xfId="0" applyNumberFormat="1" applyFont="1" applyFill="1" applyBorder="1" applyAlignment="1" applyProtection="1">
      <alignment horizontal="center" vertical="center" wrapText="1"/>
      <protection locked="0" hidden="1"/>
    </xf>
    <xf numFmtId="180" fontId="5" fillId="3" borderId="7" xfId="2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180" fontId="5" fillId="3" borderId="7" xfId="2" applyNumberFormat="1" applyFont="1" applyFill="1" applyBorder="1" applyAlignment="1" applyProtection="1">
      <alignment horizontal="center" vertical="center" wrapText="1"/>
      <protection hidden="1"/>
    </xf>
    <xf numFmtId="0" fontId="8" fillId="3" borderId="10" xfId="0" applyNumberFormat="1" applyFont="1" applyFill="1" applyBorder="1" applyAlignment="1" applyProtection="1">
      <alignment horizontal="center" vertical="center" wrapText="1"/>
      <protection locked="0" hidden="1"/>
    </xf>
    <xf numFmtId="180" fontId="8" fillId="3" borderId="9" xfId="2" applyNumberFormat="1" applyFont="1" applyFill="1" applyBorder="1" applyAlignment="1" applyProtection="1">
      <alignment horizontal="center" vertical="center" wrapText="1"/>
      <protection hidden="1"/>
    </xf>
    <xf numFmtId="0" fontId="9" fillId="3" borderId="10" xfId="0" applyFont="1" applyFill="1" applyBorder="1" applyAlignment="1">
      <alignment horizontal="center" vertical="center"/>
    </xf>
    <xf numFmtId="43" fontId="8" fillId="0" borderId="10" xfId="2" applyFont="1" applyFill="1" applyBorder="1" applyAlignment="1" applyProtection="1">
      <alignment vertical="center"/>
      <protection hidden="1"/>
    </xf>
    <xf numFmtId="0" fontId="4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180" fontId="10" fillId="0" borderId="9" xfId="2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43" fontId="3" fillId="3" borderId="10" xfId="2" applyFont="1" applyFill="1" applyBorder="1" applyAlignment="1">
      <alignment horizontal="right" vertical="center"/>
    </xf>
    <xf numFmtId="43" fontId="5" fillId="3" borderId="7" xfId="2" applyFont="1" applyFill="1" applyBorder="1" applyAlignment="1" applyProtection="1">
      <alignment vertical="center"/>
      <protection hidden="1"/>
    </xf>
    <xf numFmtId="180" fontId="10" fillId="0" borderId="10" xfId="2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 applyProtection="1">
      <alignment horizontal="center" vertical="center"/>
      <protection locked="0" hidden="1"/>
    </xf>
    <xf numFmtId="43" fontId="4" fillId="0" borderId="10" xfId="2" applyFont="1" applyFill="1" applyBorder="1" applyAlignment="1" applyProtection="1">
      <alignment vertical="center"/>
      <protection hidden="1"/>
    </xf>
    <xf numFmtId="0" fontId="7" fillId="0" borderId="10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 applyProtection="1">
      <alignment horizontal="center" vertical="center"/>
      <protection locked="0" hidden="1"/>
    </xf>
    <xf numFmtId="43" fontId="0" fillId="3" borderId="10" xfId="2" applyFont="1" applyFill="1" applyBorder="1"/>
    <xf numFmtId="0" fontId="11" fillId="3" borderId="10" xfId="0" applyFont="1" applyFill="1" applyBorder="1" applyAlignment="1">
      <alignment horizontal="center" vertical="center"/>
    </xf>
    <xf numFmtId="180" fontId="10" fillId="3" borderId="10" xfId="2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43" fontId="0" fillId="0" borderId="10" xfId="2" applyFont="1" applyFill="1" applyBorder="1"/>
    <xf numFmtId="180" fontId="10" fillId="0" borderId="9" xfId="2" applyNumberFormat="1" applyFont="1" applyFill="1" applyBorder="1" applyAlignment="1" applyProtection="1">
      <alignment horizontal="center" vertical="center" wrapText="1"/>
      <protection hidden="1"/>
    </xf>
    <xf numFmtId="43" fontId="0" fillId="0" borderId="10" xfId="2" applyFont="1" applyBorder="1"/>
    <xf numFmtId="180" fontId="10" fillId="0" borderId="22" xfId="2" applyNumberFormat="1" applyFont="1" applyFill="1" applyBorder="1" applyAlignment="1">
      <alignment horizontal="center" vertical="center" wrapText="1"/>
    </xf>
    <xf numFmtId="180" fontId="10" fillId="0" borderId="21" xfId="2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/>
      <protection locked="0" hidden="1"/>
    </xf>
    <xf numFmtId="0" fontId="10" fillId="0" borderId="10" xfId="0" applyFont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 vertical="center"/>
    </xf>
    <xf numFmtId="43" fontId="4" fillId="3" borderId="10" xfId="2" applyFont="1" applyFill="1" applyBorder="1" applyAlignment="1" applyProtection="1">
      <alignment vertical="center"/>
      <protection locked="0" hidden="1"/>
    </xf>
    <xf numFmtId="0" fontId="4" fillId="0" borderId="0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Fill="1" applyBorder="1" applyAlignment="1" applyProtection="1">
      <alignment horizontal="left" vertical="center" wrapText="1"/>
      <protection locked="0" hidden="1"/>
    </xf>
    <xf numFmtId="0" fontId="4" fillId="0" borderId="0" xfId="0" applyFont="1" applyFill="1" applyBorder="1" applyAlignment="1" applyProtection="1">
      <alignment vertical="center"/>
      <protection locked="0" hidden="1"/>
    </xf>
    <xf numFmtId="43" fontId="4" fillId="0" borderId="0" xfId="2" applyFont="1" applyFill="1" applyBorder="1" applyAlignment="1" applyProtection="1">
      <alignment vertical="center"/>
      <protection locked="0" hidden="1"/>
    </xf>
    <xf numFmtId="0" fontId="14" fillId="0" borderId="0" xfId="0" applyFont="1" applyAlignment="1">
      <alignment horizontal="center"/>
    </xf>
    <xf numFmtId="0" fontId="11" fillId="2" borderId="0" xfId="0" applyFont="1" applyFill="1"/>
    <xf numFmtId="0" fontId="6" fillId="2" borderId="10" xfId="0" applyNumberFormat="1" applyFont="1" applyFill="1" applyBorder="1" applyAlignment="1" applyProtection="1">
      <alignment horizontal="left" vertical="center" wrapText="1"/>
      <protection locked="0" hidden="1"/>
    </xf>
    <xf numFmtId="43" fontId="6" fillId="2" borderId="10" xfId="2" applyFont="1" applyFill="1" applyBorder="1" applyAlignment="1" applyProtection="1">
      <alignment vertical="center" wrapText="1"/>
      <protection locked="0" hidden="1"/>
    </xf>
    <xf numFmtId="0" fontId="11" fillId="3" borderId="10" xfId="0" applyFont="1" applyFill="1" applyBorder="1"/>
    <xf numFmtId="180" fontId="4" fillId="3" borderId="7" xfId="2" applyNumberFormat="1" applyFont="1" applyFill="1" applyBorder="1" applyAlignment="1">
      <alignment horizontal="center" vertical="center" wrapText="1"/>
    </xf>
    <xf numFmtId="43" fontId="11" fillId="3" borderId="9" xfId="2" applyFont="1" applyFill="1" applyBorder="1" applyAlignment="1">
      <alignment horizontal="center" vertical="center"/>
    </xf>
    <xf numFmtId="180" fontId="4" fillId="3" borderId="7" xfId="2" applyNumberFormat="1" applyFont="1" applyFill="1" applyBorder="1" applyAlignment="1" applyProtection="1">
      <alignment horizontal="center" vertical="center" wrapText="1"/>
      <protection hidden="1"/>
    </xf>
    <xf numFmtId="180" fontId="12" fillId="3" borderId="9" xfId="2" applyNumberFormat="1" applyFont="1" applyFill="1" applyBorder="1" applyAlignment="1">
      <alignment horizontal="center" vertical="center" wrapText="1"/>
    </xf>
    <xf numFmtId="49" fontId="12" fillId="3" borderId="10" xfId="0" applyNumberFormat="1" applyFont="1" applyFill="1" applyBorder="1" applyAlignment="1" applyProtection="1">
      <alignment horizontal="center" vertical="center"/>
      <protection locked="0" hidden="1"/>
    </xf>
    <xf numFmtId="180" fontId="12" fillId="3" borderId="10" xfId="2" applyNumberFormat="1" applyFont="1" applyFill="1" applyBorder="1" applyAlignment="1">
      <alignment horizontal="center" vertical="center" wrapText="1"/>
    </xf>
    <xf numFmtId="180" fontId="12" fillId="3" borderId="9" xfId="2" applyNumberFormat="1" applyFont="1" applyFill="1" applyBorder="1" applyAlignment="1" applyProtection="1">
      <alignment horizontal="center" vertical="center" wrapText="1"/>
      <protection hidden="1"/>
    </xf>
    <xf numFmtId="180" fontId="12" fillId="3" borderId="21" xfId="2" applyNumberFormat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left" vertical="center"/>
    </xf>
    <xf numFmtId="43" fontId="11" fillId="3" borderId="10" xfId="2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43" fontId="16" fillId="3" borderId="10" xfId="2" applyFont="1" applyFill="1" applyBorder="1" applyAlignment="1"/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0" fillId="0" borderId="0" xfId="0" applyAlignment="1">
      <alignment horizontal="center"/>
    </xf>
    <xf numFmtId="43" fontId="0" fillId="0" borderId="0" xfId="0" applyNumberFormat="1"/>
    <xf numFmtId="43" fontId="14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right"/>
    </xf>
    <xf numFmtId="43" fontId="6" fillId="2" borderId="10" xfId="2" applyNumberFormat="1" applyFont="1" applyFill="1" applyBorder="1" applyAlignment="1" applyProtection="1">
      <alignment horizontal="center" vertical="center" wrapText="1"/>
      <protection locked="0" hidden="1"/>
    </xf>
    <xf numFmtId="0" fontId="17" fillId="3" borderId="10" xfId="0" applyFont="1" applyFill="1" applyBorder="1"/>
    <xf numFmtId="180" fontId="6" fillId="3" borderId="9" xfId="2" applyNumberFormat="1" applyFont="1" applyFill="1" applyBorder="1" applyAlignment="1">
      <alignment horizontal="center" vertical="center" wrapText="1"/>
    </xf>
    <xf numFmtId="43" fontId="11" fillId="3" borderId="10" xfId="3" applyNumberFormat="1" applyFont="1" applyFill="1" applyBorder="1" applyAlignment="1">
      <alignment horizontal="center" vertical="center"/>
    </xf>
    <xf numFmtId="180" fontId="18" fillId="0" borderId="10" xfId="2" applyNumberFormat="1" applyFont="1" applyFill="1" applyBorder="1" applyAlignment="1">
      <alignment horizontal="center" vertical="center" wrapText="1"/>
    </xf>
    <xf numFmtId="43" fontId="0" fillId="0" borderId="10" xfId="3" applyNumberFormat="1" applyFont="1" applyBorder="1"/>
    <xf numFmtId="180" fontId="6" fillId="3" borderId="9" xfId="2" applyNumberFormat="1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180" fontId="6" fillId="3" borderId="21" xfId="2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1" fillId="3" borderId="23" xfId="0" applyFont="1" applyFill="1" applyBorder="1"/>
    <xf numFmtId="43" fontId="14" fillId="0" borderId="10" xfId="3" applyNumberFormat="1" applyFont="1" applyBorder="1"/>
    <xf numFmtId="0" fontId="14" fillId="0" borderId="24" xfId="0" applyFont="1" applyBorder="1" applyAlignment="1"/>
    <xf numFmtId="181" fontId="0" fillId="0" borderId="0" xfId="0" applyNumberFormat="1" applyFont="1"/>
    <xf numFmtId="0" fontId="0" fillId="0" borderId="0" xfId="0" applyAlignment="1"/>
    <xf numFmtId="0" fontId="19" fillId="0" borderId="0" xfId="0" applyFont="1" applyAlignment="1">
      <alignment horizontal="center"/>
    </xf>
    <xf numFmtId="0" fontId="19" fillId="0" borderId="0" xfId="0" applyFont="1" applyAlignment="1"/>
    <xf numFmtId="0" fontId="17" fillId="2" borderId="10" xfId="0" applyFont="1" applyFill="1" applyBorder="1"/>
    <xf numFmtId="181" fontId="20" fillId="2" borderId="10" xfId="0" applyNumberFormat="1" applyFont="1" applyFill="1" applyBorder="1" applyAlignment="1" applyProtection="1">
      <alignment vertical="center" wrapText="1"/>
      <protection locked="0" hidden="1"/>
    </xf>
    <xf numFmtId="0" fontId="2" fillId="2" borderId="10" xfId="0" applyFont="1" applyFill="1" applyBorder="1" applyAlignment="1"/>
    <xf numFmtId="182" fontId="21" fillId="3" borderId="10" xfId="0" applyNumberFormat="1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vertical="center"/>
    </xf>
    <xf numFmtId="182" fontId="21" fillId="3" borderId="10" xfId="0" applyNumberFormat="1" applyFont="1" applyFill="1" applyBorder="1" applyAlignment="1">
      <alignment horizontal="center" vertical="center"/>
    </xf>
    <xf numFmtId="43" fontId="5" fillId="0" borderId="7" xfId="2" applyFont="1" applyFill="1" applyBorder="1" applyAlignment="1" applyProtection="1">
      <alignment vertical="center"/>
      <protection hidden="1"/>
    </xf>
    <xf numFmtId="182" fontId="21" fillId="3" borderId="10" xfId="2" applyNumberFormat="1" applyFont="1" applyFill="1" applyBorder="1" applyAlignment="1" applyProtection="1">
      <alignment horizontal="center" vertical="center"/>
      <protection hidden="1"/>
    </xf>
    <xf numFmtId="182" fontId="22" fillId="3" borderId="9" xfId="0" applyNumberFormat="1" applyFont="1" applyFill="1" applyBorder="1" applyAlignment="1">
      <alignment horizontal="center" vertical="center"/>
    </xf>
    <xf numFmtId="181" fontId="2" fillId="0" borderId="10" xfId="0" applyNumberFormat="1" applyFont="1" applyBorder="1" applyAlignment="1">
      <alignment horizontal="center"/>
    </xf>
    <xf numFmtId="43" fontId="2" fillId="0" borderId="10" xfId="2" applyFont="1" applyBorder="1" applyAlignment="1"/>
    <xf numFmtId="181" fontId="0" fillId="0" borderId="10" xfId="0" applyNumberFormat="1" applyFont="1" applyBorder="1"/>
    <xf numFmtId="0" fontId="0" fillId="0" borderId="10" xfId="0" applyBorder="1" applyAlignment="1">
      <alignment horizontal="center"/>
    </xf>
    <xf numFmtId="0" fontId="0" fillId="0" borderId="10" xfId="0" applyBorder="1" applyAlignment="1"/>
    <xf numFmtId="0" fontId="2" fillId="0" borderId="0" xfId="0" applyFont="1" applyAlignment="1">
      <alignment horizontal="center"/>
    </xf>
    <xf numFmtId="0" fontId="17" fillId="3" borderId="0" xfId="0" applyFont="1" applyFill="1"/>
    <xf numFmtId="0" fontId="11" fillId="3" borderId="0" xfId="0" applyFont="1" applyFill="1"/>
    <xf numFmtId="0" fontId="11" fillId="3" borderId="0" xfId="0" applyFont="1" applyFill="1" applyAlignment="1">
      <alignment horizontal="left"/>
    </xf>
    <xf numFmtId="43" fontId="11" fillId="3" borderId="0" xfId="2" applyFont="1" applyFill="1"/>
    <xf numFmtId="0" fontId="15" fillId="3" borderId="0" xfId="0" applyFont="1" applyFill="1" applyAlignment="1">
      <alignment horizontal="center"/>
    </xf>
    <xf numFmtId="0" fontId="17" fillId="3" borderId="0" xfId="0" applyFont="1" applyFill="1" applyAlignment="1"/>
    <xf numFmtId="0" fontId="17" fillId="2" borderId="0" xfId="0" applyFont="1" applyFill="1"/>
    <xf numFmtId="43" fontId="17" fillId="2" borderId="10" xfId="2" applyFont="1" applyFill="1" applyBorder="1"/>
    <xf numFmtId="43" fontId="4" fillId="3" borderId="10" xfId="2" applyFont="1" applyFill="1" applyBorder="1" applyAlignment="1" applyProtection="1">
      <alignment vertical="center"/>
      <protection hidden="1"/>
    </xf>
    <xf numFmtId="43" fontId="11" fillId="3" borderId="10" xfId="2" applyFont="1" applyFill="1" applyBorder="1"/>
    <xf numFmtId="0" fontId="11" fillId="3" borderId="10" xfId="0" applyFont="1" applyFill="1" applyBorder="1" applyAlignment="1">
      <alignment horizontal="left"/>
    </xf>
    <xf numFmtId="0" fontId="23" fillId="3" borderId="10" xfId="0" applyFont="1" applyFill="1" applyBorder="1" applyAlignment="1"/>
    <xf numFmtId="43" fontId="24" fillId="3" borderId="10" xfId="2" applyFont="1" applyFill="1" applyBorder="1" applyAlignment="1" applyProtection="1">
      <alignment vertical="center"/>
      <protection hidden="1"/>
    </xf>
    <xf numFmtId="43" fontId="24" fillId="3" borderId="10" xfId="2" applyFont="1" applyFill="1" applyBorder="1"/>
    <xf numFmtId="43" fontId="15" fillId="3" borderId="10" xfId="2" applyFont="1" applyFill="1" applyBorder="1"/>
    <xf numFmtId="0" fontId="23" fillId="3" borderId="10" xfId="0" applyFont="1" applyFill="1" applyBorder="1" applyAlignment="1">
      <alignment horizontal="center"/>
    </xf>
    <xf numFmtId="43" fontId="15" fillId="3" borderId="10" xfId="2" applyFont="1" applyFill="1" applyBorder="1" applyAlignment="1">
      <alignment horizontal="center"/>
    </xf>
    <xf numFmtId="43" fontId="4" fillId="3" borderId="0" xfId="2" applyFont="1" applyFill="1" applyBorder="1" applyAlignment="1" applyProtection="1">
      <alignment vertical="center"/>
      <protection hidden="1"/>
    </xf>
    <xf numFmtId="0" fontId="11" fillId="3" borderId="0" xfId="0" applyFont="1" applyFill="1" applyAlignment="1">
      <alignment horizontal="center"/>
    </xf>
    <xf numFmtId="43" fontId="13" fillId="3" borderId="10" xfId="2" applyFont="1" applyFill="1" applyBorder="1"/>
    <xf numFmtId="43" fontId="25" fillId="0" borderId="10" xfId="2" applyFont="1" applyBorder="1"/>
    <xf numFmtId="43" fontId="25" fillId="0" borderId="10" xfId="2" applyFont="1" applyFill="1" applyBorder="1" applyAlignment="1"/>
    <xf numFmtId="43" fontId="16" fillId="3" borderId="10" xfId="2" applyFont="1" applyFill="1" applyBorder="1"/>
    <xf numFmtId="43" fontId="11" fillId="3" borderId="10" xfId="0" applyNumberFormat="1" applyFont="1" applyFill="1" applyBorder="1"/>
    <xf numFmtId="0" fontId="11" fillId="0" borderId="0" xfId="0" applyFont="1"/>
    <xf numFmtId="0" fontId="0" fillId="3" borderId="0" xfId="0" applyFill="1"/>
    <xf numFmtId="0" fontId="0" fillId="0" borderId="0" xfId="0" applyFill="1"/>
    <xf numFmtId="0" fontId="0" fillId="2" borderId="0" xfId="0" applyFill="1"/>
    <xf numFmtId="0" fontId="26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  <xf numFmtId="43" fontId="0" fillId="0" borderId="0" xfId="2" applyFont="1"/>
    <xf numFmtId="0" fontId="11" fillId="4" borderId="0" xfId="0" applyFont="1" applyFill="1" applyAlignment="1">
      <alignment horizontal="center"/>
    </xf>
    <xf numFmtId="0" fontId="27" fillId="4" borderId="0" xfId="0" applyFont="1" applyFill="1"/>
    <xf numFmtId="43" fontId="27" fillId="4" borderId="0" xfId="2" applyFont="1" applyFill="1"/>
    <xf numFmtId="43" fontId="11" fillId="4" borderId="0" xfId="2" applyFont="1" applyFill="1"/>
    <xf numFmtId="43" fontId="6" fillId="2" borderId="10" xfId="2" applyFont="1" applyFill="1" applyBorder="1" applyAlignment="1" applyProtection="1">
      <alignment horizontal="center" vertical="center" wrapText="1"/>
      <protection locked="0" hidden="1"/>
    </xf>
    <xf numFmtId="49" fontId="11" fillId="0" borderId="10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80" fontId="5" fillId="3" borderId="9" xfId="2" applyNumberFormat="1" applyFont="1" applyFill="1" applyBorder="1" applyAlignment="1" applyProtection="1">
      <alignment horizontal="center" vertical="center" wrapText="1"/>
      <protection hidden="1"/>
    </xf>
    <xf numFmtId="43" fontId="28" fillId="3" borderId="10" xfId="2" applyFont="1" applyFill="1" applyBorder="1" applyAlignment="1">
      <alignment horizontal="right" vertical="center"/>
    </xf>
    <xf numFmtId="0" fontId="4" fillId="0" borderId="10" xfId="2" applyNumberFormat="1" applyFont="1" applyFill="1" applyBorder="1" applyAlignment="1" applyProtection="1">
      <alignment horizontal="center" vertical="center"/>
      <protection hidden="1"/>
    </xf>
    <xf numFmtId="180" fontId="12" fillId="2" borderId="9" xfId="2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7" fillId="2" borderId="10" xfId="0" applyFont="1" applyFill="1" applyBorder="1" applyAlignment="1">
      <alignment horizontal="center" vertical="center"/>
    </xf>
    <xf numFmtId="43" fontId="29" fillId="2" borderId="10" xfId="2" applyFont="1" applyFill="1" applyBorder="1" applyAlignment="1">
      <alignment horizontal="right" vertical="center"/>
    </xf>
    <xf numFmtId="43" fontId="5" fillId="2" borderId="7" xfId="2" applyFont="1" applyFill="1" applyBorder="1" applyAlignment="1" applyProtection="1">
      <alignment vertical="center"/>
      <protection hidden="1"/>
    </xf>
    <xf numFmtId="43" fontId="30" fillId="2" borderId="10" xfId="2" applyFont="1" applyFill="1" applyBorder="1" applyAlignment="1" applyProtection="1">
      <alignment horizontal="center" vertical="center"/>
      <protection locked="0" hidden="1"/>
    </xf>
    <xf numFmtId="43" fontId="4" fillId="2" borderId="10" xfId="2" applyFont="1" applyFill="1" applyBorder="1" applyAlignment="1" applyProtection="1">
      <alignment vertical="center"/>
      <protection locked="0" hidden="1"/>
    </xf>
    <xf numFmtId="180" fontId="12" fillId="2" borderId="10" xfId="2" applyNumberFormat="1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/>
    </xf>
    <xf numFmtId="43" fontId="3" fillId="3" borderId="16" xfId="2" applyFont="1" applyFill="1" applyBorder="1" applyAlignment="1">
      <alignment horizontal="right" vertical="center"/>
    </xf>
    <xf numFmtId="43" fontId="3" fillId="0" borderId="16" xfId="2" applyFont="1" applyFill="1" applyBorder="1" applyAlignment="1">
      <alignment horizontal="right" vertical="center"/>
    </xf>
    <xf numFmtId="0" fontId="5" fillId="0" borderId="10" xfId="2" applyNumberFormat="1" applyFont="1" applyFill="1" applyBorder="1" applyAlignment="1" applyProtection="1">
      <alignment horizontal="center" vertical="center"/>
      <protection hidden="1"/>
    </xf>
    <xf numFmtId="180" fontId="10" fillId="2" borderId="9" xfId="2" applyNumberFormat="1" applyFont="1" applyFill="1" applyBorder="1" applyAlignment="1" applyProtection="1">
      <alignment horizontal="center" vertical="center" wrapText="1"/>
      <protection hidden="1"/>
    </xf>
    <xf numFmtId="0" fontId="11" fillId="2" borderId="10" xfId="0" applyFont="1" applyFill="1" applyBorder="1" applyAlignment="1">
      <alignment horizontal="center" vertical="center"/>
    </xf>
    <xf numFmtId="43" fontId="3" fillId="2" borderId="16" xfId="2" applyFont="1" applyFill="1" applyBorder="1" applyAlignment="1">
      <alignment horizontal="right" vertical="center"/>
    </xf>
    <xf numFmtId="180" fontId="10" fillId="2" borderId="9" xfId="2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43" fontId="3" fillId="3" borderId="10" xfId="2" applyFont="1" applyFill="1" applyBorder="1"/>
    <xf numFmtId="43" fontId="32" fillId="0" borderId="10" xfId="2" applyFont="1" applyBorder="1"/>
    <xf numFmtId="0" fontId="12" fillId="2" borderId="10" xfId="0" applyFont="1" applyFill="1" applyBorder="1" applyAlignment="1">
      <alignment horizontal="center"/>
    </xf>
    <xf numFmtId="43" fontId="32" fillId="2" borderId="10" xfId="2" applyFont="1" applyFill="1" applyBorder="1"/>
    <xf numFmtId="0" fontId="10" fillId="2" borderId="10" xfId="0" applyFont="1" applyFill="1" applyBorder="1" applyAlignment="1">
      <alignment horizontal="center"/>
    </xf>
    <xf numFmtId="43" fontId="5" fillId="2" borderId="9" xfId="2" applyFont="1" applyFill="1" applyBorder="1" applyAlignment="1" applyProtection="1">
      <alignment vertical="center"/>
      <protection hidden="1"/>
    </xf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43" fontId="19" fillId="0" borderId="10" xfId="2" applyFont="1" applyBorder="1"/>
    <xf numFmtId="43" fontId="2" fillId="0" borderId="0" xfId="2" applyFont="1" applyBorder="1" applyAlignment="1"/>
    <xf numFmtId="49" fontId="11" fillId="0" borderId="0" xfId="0" applyNumberFormat="1" applyFont="1" applyFill="1"/>
    <xf numFmtId="0" fontId="11" fillId="0" borderId="0" xfId="0" applyFont="1" applyFill="1"/>
    <xf numFmtId="43" fontId="6" fillId="2" borderId="9" xfId="2" applyFont="1" applyFill="1" applyBorder="1" applyAlignment="1" applyProtection="1">
      <alignment horizontal="center" vertical="center" wrapText="1"/>
      <protection locked="0" hidden="1"/>
    </xf>
    <xf numFmtId="43" fontId="4" fillId="0" borderId="10" xfId="2" applyFont="1" applyFill="1" applyBorder="1" applyAlignment="1" applyProtection="1">
      <alignment horizontal="center" vertical="center" wrapText="1"/>
      <protection locked="0" hidden="1"/>
    </xf>
    <xf numFmtId="43" fontId="4" fillId="2" borderId="10" xfId="2" applyFont="1" applyFill="1" applyBorder="1" applyAlignment="1" applyProtection="1">
      <alignment vertical="center"/>
      <protection hidden="1"/>
    </xf>
    <xf numFmtId="43" fontId="0" fillId="2" borderId="10" xfId="2" applyFont="1" applyFill="1" applyBorder="1"/>
    <xf numFmtId="0" fontId="6" fillId="0" borderId="0" xfId="0" applyNumberFormat="1" applyFont="1" applyFill="1" applyBorder="1" applyAlignment="1" applyProtection="1">
      <alignment vertical="center" wrapText="1"/>
      <protection locked="0" hidden="1"/>
    </xf>
    <xf numFmtId="0" fontId="5" fillId="3" borderId="0" xfId="0" applyFont="1" applyFill="1" applyBorder="1" applyAlignment="1" applyProtection="1">
      <alignment vertical="center"/>
      <protection locked="0" hidden="1"/>
    </xf>
    <xf numFmtId="0" fontId="18" fillId="3" borderId="0" xfId="0" applyFont="1" applyFill="1" applyBorder="1" applyAlignment="1" applyProtection="1">
      <alignment vertical="center"/>
      <protection locked="0" hidden="1"/>
    </xf>
    <xf numFmtId="0" fontId="33" fillId="3" borderId="0" xfId="0" applyFont="1" applyFill="1" applyBorder="1" applyAlignment="1" applyProtection="1">
      <alignment vertical="center"/>
      <protection locked="0" hidden="1"/>
    </xf>
    <xf numFmtId="0" fontId="33" fillId="3" borderId="0" xfId="0" applyFont="1" applyFill="1" applyAlignment="1" applyProtection="1">
      <alignment vertical="center"/>
      <protection locked="0" hidden="1"/>
    </xf>
    <xf numFmtId="0" fontId="4" fillId="5" borderId="0" xfId="0" applyFont="1" applyFill="1" applyBorder="1" applyAlignment="1" applyProtection="1">
      <alignment vertical="center"/>
      <protection locked="0" hidden="1"/>
    </xf>
    <xf numFmtId="0" fontId="4" fillId="3" borderId="0" xfId="0" applyFont="1" applyFill="1" applyBorder="1" applyAlignment="1" applyProtection="1">
      <alignment vertical="center"/>
      <protection locked="0" hidden="1"/>
    </xf>
    <xf numFmtId="0" fontId="20" fillId="3" borderId="0" xfId="0" applyFont="1" applyFill="1" applyBorder="1" applyAlignment="1" applyProtection="1">
      <alignment vertical="center"/>
      <protection locked="0" hidden="1"/>
    </xf>
    <xf numFmtId="0" fontId="6" fillId="5" borderId="0" xfId="0" applyFont="1" applyFill="1" applyBorder="1" applyAlignment="1" applyProtection="1">
      <alignment vertical="center"/>
      <protection locked="0" hidden="1"/>
    </xf>
    <xf numFmtId="0" fontId="6" fillId="3" borderId="0" xfId="0" applyFont="1" applyFill="1" applyBorder="1" applyAlignment="1" applyProtection="1">
      <alignment vertical="center"/>
      <protection locked="0" hidden="1"/>
    </xf>
    <xf numFmtId="0" fontId="6" fillId="0" borderId="0" xfId="0" applyFont="1" applyFill="1" applyBorder="1" applyAlignment="1" applyProtection="1">
      <alignment vertical="center"/>
      <protection locked="0" hidden="1"/>
    </xf>
    <xf numFmtId="1" fontId="4" fillId="0" borderId="0" xfId="0" applyNumberFormat="1" applyFont="1" applyFill="1" applyBorder="1" applyAlignment="1" applyProtection="1">
      <alignment vertical="center"/>
      <protection locked="0" hidden="1"/>
    </xf>
    <xf numFmtId="0" fontId="4" fillId="0" borderId="0" xfId="0" applyFont="1" applyBorder="1" applyAlignment="1" applyProtection="1">
      <alignment vertical="center"/>
      <protection locked="0" hidden="1"/>
    </xf>
    <xf numFmtId="0" fontId="4" fillId="0" borderId="0" xfId="0" applyFont="1" applyBorder="1" applyAlignment="1" applyProtection="1">
      <alignment horizontal="left" vertical="center"/>
      <protection locked="0" hidden="1"/>
    </xf>
    <xf numFmtId="43" fontId="4" fillId="0" borderId="0" xfId="2" applyFont="1" applyBorder="1" applyAlignment="1" applyProtection="1">
      <alignment vertical="center"/>
      <protection locked="0" hidden="1"/>
    </xf>
    <xf numFmtId="178" fontId="4" fillId="0" borderId="0" xfId="2" applyNumberFormat="1" applyFont="1" applyBorder="1" applyAlignment="1" applyProtection="1">
      <alignment vertical="center"/>
      <protection locked="0" hidden="1"/>
    </xf>
    <xf numFmtId="1" fontId="4" fillId="0" borderId="0" xfId="0" applyNumberFormat="1" applyFont="1" applyBorder="1" applyAlignment="1" applyProtection="1">
      <alignment vertical="center"/>
      <protection locked="0" hidden="1"/>
    </xf>
    <xf numFmtId="0" fontId="11" fillId="4" borderId="0" xfId="0" applyFont="1" applyFill="1" applyAlignment="1">
      <alignment horizontal="left"/>
    </xf>
    <xf numFmtId="0" fontId="11" fillId="4" borderId="0" xfId="0" applyFont="1" applyFill="1"/>
    <xf numFmtId="0" fontId="34" fillId="4" borderId="0" xfId="0" applyFont="1" applyFill="1"/>
    <xf numFmtId="49" fontId="11" fillId="4" borderId="0" xfId="0" applyNumberFormat="1" applyFont="1" applyFill="1"/>
    <xf numFmtId="0" fontId="13" fillId="4" borderId="0" xfId="0" applyFont="1" applyFill="1"/>
    <xf numFmtId="178" fontId="6" fillId="2" borderId="10" xfId="2" applyNumberFormat="1" applyFont="1" applyFill="1" applyBorder="1" applyAlignment="1" applyProtection="1">
      <alignment horizontal="center" vertical="center" wrapText="1"/>
      <protection locked="0" hidden="1"/>
    </xf>
    <xf numFmtId="180" fontId="10" fillId="3" borderId="7" xfId="2" applyNumberFormat="1" applyFont="1" applyFill="1" applyBorder="1" applyAlignment="1">
      <alignment horizontal="center" vertical="center" wrapText="1"/>
    </xf>
    <xf numFmtId="179" fontId="3" fillId="3" borderId="10" xfId="2" applyNumberFormat="1" applyFont="1" applyFill="1" applyBorder="1" applyAlignment="1">
      <alignment horizontal="right" vertical="center"/>
    </xf>
    <xf numFmtId="180" fontId="10" fillId="3" borderId="7" xfId="2" applyNumberFormat="1" applyFont="1" applyFill="1" applyBorder="1" applyAlignment="1" applyProtection="1">
      <alignment horizontal="center" vertical="center" wrapText="1"/>
      <protection hidden="1"/>
    </xf>
    <xf numFmtId="43" fontId="5" fillId="3" borderId="10" xfId="2" applyFont="1" applyFill="1" applyBorder="1" applyAlignment="1" applyProtection="1">
      <alignment vertical="center"/>
      <protection locked="0" hidden="1"/>
    </xf>
    <xf numFmtId="180" fontId="10" fillId="3" borderId="9" xfId="2" applyNumberFormat="1" applyFont="1" applyFill="1" applyBorder="1" applyAlignment="1" applyProtection="1">
      <alignment horizontal="center" vertical="center" wrapText="1"/>
      <protection hidden="1"/>
    </xf>
    <xf numFmtId="43" fontId="8" fillId="3" borderId="10" xfId="2" applyFont="1" applyFill="1" applyBorder="1" applyAlignment="1" applyProtection="1">
      <alignment vertical="center"/>
      <protection locked="0" hidden="1"/>
    </xf>
    <xf numFmtId="179" fontId="28" fillId="3" borderId="10" xfId="2" applyNumberFormat="1" applyFont="1" applyFill="1" applyBorder="1" applyAlignment="1">
      <alignment horizontal="right" vertical="center"/>
    </xf>
    <xf numFmtId="43" fontId="8" fillId="0" borderId="9" xfId="2" applyFont="1" applyFill="1" applyBorder="1" applyAlignment="1" applyProtection="1">
      <alignment vertical="center"/>
      <protection hidden="1"/>
    </xf>
    <xf numFmtId="0" fontId="13" fillId="0" borderId="10" xfId="0" applyFont="1" applyFill="1" applyBorder="1" applyAlignment="1">
      <alignment horizontal="center" vertical="center"/>
    </xf>
    <xf numFmtId="0" fontId="5" fillId="5" borderId="10" xfId="0" applyNumberFormat="1" applyFont="1" applyFill="1" applyBorder="1" applyAlignment="1" applyProtection="1">
      <alignment horizontal="center" vertical="center" wrapText="1"/>
      <protection locked="0" hidden="1"/>
    </xf>
    <xf numFmtId="180" fontId="10" fillId="5" borderId="9" xfId="2" applyNumberFormat="1" applyFont="1" applyFill="1" applyBorder="1" applyAlignment="1">
      <alignment horizontal="center" vertical="center" wrapText="1"/>
    </xf>
    <xf numFmtId="49" fontId="12" fillId="5" borderId="10" xfId="0" applyNumberFormat="1" applyFont="1" applyFill="1" applyBorder="1" applyAlignment="1" applyProtection="1">
      <alignment horizontal="center" vertical="center"/>
      <protection locked="0" hidden="1"/>
    </xf>
    <xf numFmtId="0" fontId="7" fillId="5" borderId="10" xfId="0" applyFont="1" applyFill="1" applyBorder="1" applyAlignment="1">
      <alignment horizontal="center" vertical="center"/>
    </xf>
    <xf numFmtId="43" fontId="4" fillId="5" borderId="10" xfId="2" applyFont="1" applyFill="1" applyBorder="1" applyAlignment="1" applyProtection="1">
      <alignment vertical="center"/>
      <protection hidden="1"/>
    </xf>
    <xf numFmtId="43" fontId="5" fillId="5" borderId="10" xfId="2" applyFont="1" applyFill="1" applyBorder="1" applyAlignment="1" applyProtection="1">
      <alignment vertical="center"/>
      <protection locked="0" hidden="1"/>
    </xf>
    <xf numFmtId="179" fontId="3" fillId="5" borderId="10" xfId="2" applyNumberFormat="1" applyFont="1" applyFill="1" applyBorder="1" applyAlignment="1">
      <alignment horizontal="right" vertical="center"/>
    </xf>
    <xf numFmtId="180" fontId="10" fillId="5" borderId="10" xfId="2" applyNumberFormat="1" applyFont="1" applyFill="1" applyBorder="1" applyAlignment="1">
      <alignment horizontal="center" vertical="center" wrapText="1"/>
    </xf>
    <xf numFmtId="43" fontId="5" fillId="0" borderId="10" xfId="2" applyFont="1" applyFill="1" applyBorder="1" applyAlignment="1" applyProtection="1">
      <alignment vertical="center"/>
      <protection locked="0" hidden="1"/>
    </xf>
    <xf numFmtId="179" fontId="3" fillId="0" borderId="10" xfId="2" applyNumberFormat="1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/>
    </xf>
    <xf numFmtId="180" fontId="10" fillId="5" borderId="9" xfId="2" applyNumberFormat="1" applyFont="1" applyFill="1" applyBorder="1" applyAlignment="1" applyProtection="1">
      <alignment horizontal="center" vertical="center" wrapText="1"/>
      <protection hidden="1"/>
    </xf>
    <xf numFmtId="0" fontId="11" fillId="5" borderId="10" xfId="0" applyFont="1" applyFill="1" applyBorder="1" applyAlignment="1">
      <alignment horizontal="center" vertical="center"/>
    </xf>
    <xf numFmtId="43" fontId="0" fillId="5" borderId="10" xfId="2" applyFont="1" applyFill="1" applyBorder="1"/>
    <xf numFmtId="178" fontId="4" fillId="3" borderId="10" xfId="2" applyNumberFormat="1" applyFont="1" applyFill="1" applyBorder="1" applyAlignment="1" applyProtection="1">
      <alignment vertical="center"/>
      <protection locked="0" hidden="1"/>
    </xf>
    <xf numFmtId="0" fontId="12" fillId="5" borderId="10" xfId="0" applyFont="1" applyFill="1" applyBorder="1" applyAlignment="1">
      <alignment horizontal="center"/>
    </xf>
    <xf numFmtId="43" fontId="4" fillId="5" borderId="10" xfId="2" applyFont="1" applyFill="1" applyBorder="1" applyAlignment="1" applyProtection="1">
      <alignment vertical="center"/>
      <protection locked="0" hidden="1"/>
    </xf>
    <xf numFmtId="178" fontId="4" fillId="5" borderId="10" xfId="2" applyNumberFormat="1" applyFont="1" applyFill="1" applyBorder="1" applyAlignment="1" applyProtection="1">
      <alignment vertical="center"/>
      <protection locked="0" hidden="1"/>
    </xf>
    <xf numFmtId="0" fontId="10" fillId="5" borderId="10" xfId="0" applyFont="1" applyFill="1" applyBorder="1" applyAlignment="1">
      <alignment horizontal="center"/>
    </xf>
    <xf numFmtId="0" fontId="4" fillId="0" borderId="10" xfId="0" applyFont="1" applyFill="1" applyBorder="1" applyAlignment="1" applyProtection="1">
      <alignment horizontal="center" vertical="center"/>
      <protection locked="0" hidden="1"/>
    </xf>
    <xf numFmtId="0" fontId="4" fillId="0" borderId="10" xfId="0" applyFont="1" applyFill="1" applyBorder="1" applyAlignment="1" applyProtection="1">
      <alignment horizontal="left" vertical="center" wrapText="1"/>
      <protection locked="0" hidden="1"/>
    </xf>
    <xf numFmtId="0" fontId="4" fillId="0" borderId="10" xfId="0" applyFont="1" applyFill="1" applyBorder="1" applyAlignment="1" applyProtection="1">
      <alignment vertical="center"/>
      <protection locked="0" hidden="1"/>
    </xf>
    <xf numFmtId="178" fontId="4" fillId="0" borderId="10" xfId="2" applyNumberFormat="1" applyFont="1" applyFill="1" applyBorder="1" applyAlignment="1" applyProtection="1">
      <alignment vertical="center"/>
      <protection locked="0" hidden="1"/>
    </xf>
    <xf numFmtId="178" fontId="4" fillId="0" borderId="0" xfId="2" applyNumberFormat="1" applyFont="1" applyFill="1" applyBorder="1" applyAlignment="1" applyProtection="1">
      <alignment vertical="center"/>
      <protection locked="0" hidden="1"/>
    </xf>
    <xf numFmtId="0" fontId="35" fillId="2" borderId="10" xfId="0" applyNumberFormat="1" applyFont="1" applyFill="1" applyBorder="1" applyAlignment="1" applyProtection="1">
      <alignment horizontal="center" vertical="center" wrapText="1"/>
      <protection locked="0" hidden="1"/>
    </xf>
    <xf numFmtId="43" fontId="6" fillId="2" borderId="11" xfId="2" applyFont="1" applyFill="1" applyBorder="1" applyAlignment="1" applyProtection="1">
      <alignment horizontal="center" vertical="center" wrapText="1"/>
      <protection locked="0" hidden="1"/>
    </xf>
    <xf numFmtId="0" fontId="6" fillId="2" borderId="7" xfId="0" applyNumberFormat="1" applyFont="1" applyFill="1" applyBorder="1" applyAlignment="1" applyProtection="1">
      <alignment horizontal="center" vertical="center" wrapText="1"/>
      <protection locked="0" hidden="1"/>
    </xf>
    <xf numFmtId="0" fontId="6" fillId="2" borderId="9" xfId="0" applyNumberFormat="1" applyFont="1" applyFill="1" applyBorder="1" applyAlignment="1" applyProtection="1">
      <alignment horizontal="center" vertical="center" wrapText="1"/>
      <protection locked="0" hidden="1"/>
    </xf>
    <xf numFmtId="178" fontId="5" fillId="3" borderId="10" xfId="2" applyNumberFormat="1" applyFont="1" applyFill="1" applyBorder="1" applyAlignment="1" applyProtection="1">
      <alignment vertical="center"/>
      <protection locked="0" hidden="1"/>
    </xf>
    <xf numFmtId="183" fontId="2" fillId="3" borderId="23" xfId="2" applyNumberFormat="1" applyFont="1" applyFill="1" applyBorder="1" applyAlignment="1">
      <alignment vertical="center"/>
    </xf>
    <xf numFmtId="178" fontId="8" fillId="3" borderId="10" xfId="2" applyNumberFormat="1" applyFont="1" applyFill="1" applyBorder="1" applyAlignment="1" applyProtection="1">
      <alignment vertical="center"/>
      <protection locked="0" hidden="1"/>
    </xf>
    <xf numFmtId="183" fontId="21" fillId="3" borderId="23" xfId="2" applyNumberFormat="1" applyFont="1" applyFill="1" applyBorder="1" applyAlignment="1">
      <alignment vertical="center"/>
    </xf>
    <xf numFmtId="0" fontId="0" fillId="0" borderId="10" xfId="0" applyFill="1" applyBorder="1"/>
    <xf numFmtId="43" fontId="4" fillId="5" borderId="23" xfId="2" applyFont="1" applyFill="1" applyBorder="1" applyAlignment="1" applyProtection="1">
      <alignment vertical="center"/>
      <protection locked="0" hidden="1"/>
    </xf>
    <xf numFmtId="178" fontId="4" fillId="5" borderId="23" xfId="2" applyNumberFormat="1" applyFont="1" applyFill="1" applyBorder="1" applyAlignment="1" applyProtection="1">
      <alignment vertical="center"/>
      <protection locked="0" hidden="1"/>
    </xf>
    <xf numFmtId="43" fontId="3" fillId="5" borderId="23" xfId="2" applyFont="1" applyFill="1" applyBorder="1" applyAlignment="1">
      <alignment horizontal="right" vertical="center"/>
    </xf>
    <xf numFmtId="183" fontId="2" fillId="5" borderId="23" xfId="2" applyNumberFormat="1" applyFont="1" applyFill="1" applyBorder="1" applyAlignment="1">
      <alignment vertical="center"/>
    </xf>
    <xf numFmtId="43" fontId="3" fillId="5" borderId="10" xfId="2" applyFont="1" applyFill="1" applyBorder="1" applyAlignment="1">
      <alignment horizontal="right" vertical="center"/>
    </xf>
    <xf numFmtId="183" fontId="2" fillId="0" borderId="23" xfId="2" applyNumberFormat="1" applyFont="1" applyFill="1" applyBorder="1" applyAlignment="1">
      <alignment vertical="center"/>
    </xf>
    <xf numFmtId="43" fontId="3" fillId="5" borderId="16" xfId="2" applyFont="1" applyFill="1" applyBorder="1" applyAlignment="1">
      <alignment horizontal="right" vertical="center"/>
    </xf>
    <xf numFmtId="43" fontId="32" fillId="5" borderId="10" xfId="2" applyFont="1" applyFill="1" applyBorder="1"/>
    <xf numFmtId="1" fontId="4" fillId="0" borderId="10" xfId="0" applyNumberFormat="1" applyFont="1" applyFill="1" applyBorder="1" applyAlignment="1" applyProtection="1">
      <alignment vertical="center"/>
      <protection locked="0" hidden="1"/>
    </xf>
    <xf numFmtId="183" fontId="4" fillId="0" borderId="10" xfId="0" applyNumberFormat="1" applyFont="1" applyFill="1" applyBorder="1" applyAlignment="1" applyProtection="1">
      <alignment vertical="center"/>
      <protection locked="0" hidden="1"/>
    </xf>
    <xf numFmtId="178" fontId="4" fillId="2" borderId="7" xfId="2" applyNumberFormat="1" applyFont="1" applyFill="1" applyBorder="1" applyAlignment="1" applyProtection="1">
      <alignment horizontal="center" vertical="center" wrapText="1"/>
      <protection locked="0" hidden="1"/>
    </xf>
    <xf numFmtId="3" fontId="35" fillId="2" borderId="11" xfId="0" applyNumberFormat="1" applyFont="1" applyFill="1" applyBorder="1" applyAlignment="1" applyProtection="1">
      <alignment horizontal="center" vertical="center" wrapText="1"/>
      <protection locked="0" hidden="1"/>
    </xf>
    <xf numFmtId="43" fontId="5" fillId="3" borderId="10" xfId="2" applyFont="1" applyFill="1" applyBorder="1" applyAlignment="1" applyProtection="1">
      <alignment vertical="center"/>
      <protection hidden="1"/>
    </xf>
    <xf numFmtId="43" fontId="18" fillId="3" borderId="10" xfId="2" applyFont="1" applyFill="1" applyBorder="1" applyAlignment="1" applyProtection="1">
      <alignment horizontal="center" vertical="center" wrapText="1"/>
      <protection locked="0" hidden="1"/>
    </xf>
    <xf numFmtId="178" fontId="6" fillId="3" borderId="10" xfId="2" applyNumberFormat="1" applyFont="1" applyFill="1" applyBorder="1" applyAlignment="1" applyProtection="1">
      <alignment horizontal="center" vertical="center"/>
      <protection hidden="1"/>
    </xf>
    <xf numFmtId="43" fontId="5" fillId="3" borderId="11" xfId="2" applyFont="1" applyFill="1" applyBorder="1" applyAlignment="1" applyProtection="1">
      <alignment vertical="center"/>
      <protection hidden="1"/>
    </xf>
    <xf numFmtId="178" fontId="5" fillId="3" borderId="8" xfId="2" applyNumberFormat="1" applyFont="1" applyFill="1" applyBorder="1" applyAlignment="1" applyProtection="1">
      <alignment vertical="center"/>
      <protection locked="0" hidden="1"/>
    </xf>
    <xf numFmtId="43" fontId="8" fillId="3" borderId="10" xfId="2" applyFont="1" applyFill="1" applyBorder="1" applyAlignment="1" applyProtection="1">
      <alignment vertical="center"/>
      <protection hidden="1"/>
    </xf>
    <xf numFmtId="43" fontId="33" fillId="3" borderId="10" xfId="2" applyFont="1" applyFill="1" applyBorder="1" applyAlignment="1" applyProtection="1">
      <alignment horizontal="center" vertical="center" wrapText="1"/>
      <protection locked="0" hidden="1"/>
    </xf>
    <xf numFmtId="178" fontId="36" fillId="3" borderId="10" xfId="2" applyNumberFormat="1" applyFont="1" applyFill="1" applyBorder="1" applyAlignment="1" applyProtection="1">
      <alignment horizontal="center" vertical="center"/>
      <protection hidden="1"/>
    </xf>
    <xf numFmtId="178" fontId="8" fillId="3" borderId="8" xfId="2" applyNumberFormat="1" applyFont="1" applyFill="1" applyBorder="1" applyAlignment="1" applyProtection="1">
      <alignment vertical="center"/>
      <protection locked="0" hidden="1"/>
    </xf>
    <xf numFmtId="43" fontId="5" fillId="5" borderId="23" xfId="2" applyFont="1" applyFill="1" applyBorder="1" applyAlignment="1" applyProtection="1">
      <alignment vertical="center"/>
      <protection hidden="1"/>
    </xf>
    <xf numFmtId="43" fontId="33" fillId="5" borderId="10" xfId="2" applyFont="1" applyFill="1" applyBorder="1" applyAlignment="1" applyProtection="1">
      <alignment horizontal="center" vertical="center" wrapText="1"/>
      <protection locked="0" hidden="1"/>
    </xf>
    <xf numFmtId="178" fontId="6" fillId="5" borderId="23" xfId="2" applyNumberFormat="1" applyFont="1" applyFill="1" applyBorder="1" applyAlignment="1" applyProtection="1">
      <alignment horizontal="center" vertical="center"/>
      <protection hidden="1"/>
    </xf>
    <xf numFmtId="43" fontId="18" fillId="5" borderId="23" xfId="2" applyFont="1" applyFill="1" applyBorder="1" applyAlignment="1" applyProtection="1">
      <alignment horizontal="center" vertical="center" wrapText="1"/>
      <protection locked="0" hidden="1"/>
    </xf>
    <xf numFmtId="43" fontId="5" fillId="5" borderId="11" xfId="2" applyFont="1" applyFill="1" applyBorder="1" applyAlignment="1" applyProtection="1">
      <alignment vertical="center"/>
      <protection hidden="1"/>
    </xf>
    <xf numFmtId="43" fontId="5" fillId="5" borderId="7" xfId="2" applyFont="1" applyFill="1" applyBorder="1" applyAlignment="1" applyProtection="1">
      <alignment vertical="center"/>
      <protection hidden="1"/>
    </xf>
    <xf numFmtId="0" fontId="4" fillId="5" borderId="23" xfId="0" applyFont="1" applyFill="1" applyBorder="1" applyAlignment="1" applyProtection="1">
      <alignment vertical="center"/>
      <protection locked="0" hidden="1"/>
    </xf>
    <xf numFmtId="43" fontId="5" fillId="5" borderId="10" xfId="2" applyFont="1" applyFill="1" applyBorder="1" applyAlignment="1" applyProtection="1">
      <alignment vertical="center"/>
      <protection hidden="1"/>
    </xf>
    <xf numFmtId="178" fontId="6" fillId="5" borderId="10" xfId="2" applyNumberFormat="1" applyFont="1" applyFill="1" applyBorder="1" applyAlignment="1" applyProtection="1">
      <alignment horizontal="center" vertical="center"/>
      <protection hidden="1"/>
    </xf>
    <xf numFmtId="43" fontId="18" fillId="5" borderId="10" xfId="2" applyFont="1" applyFill="1" applyBorder="1" applyAlignment="1" applyProtection="1">
      <alignment horizontal="center" vertical="center" wrapText="1"/>
      <protection locked="0" hidden="1"/>
    </xf>
    <xf numFmtId="0" fontId="4" fillId="5" borderId="10" xfId="0" applyFont="1" applyFill="1" applyBorder="1" applyAlignment="1" applyProtection="1">
      <alignment vertical="center"/>
      <protection locked="0" hidden="1"/>
    </xf>
    <xf numFmtId="3" fontId="4" fillId="3" borderId="10" xfId="0" applyNumberFormat="1" applyFont="1" applyFill="1" applyBorder="1" applyAlignment="1" applyProtection="1">
      <alignment vertical="center"/>
      <protection locked="0" hidden="1"/>
    </xf>
    <xf numFmtId="43" fontId="6" fillId="3" borderId="10" xfId="2" applyFont="1" applyFill="1" applyBorder="1" applyAlignment="1" applyProtection="1">
      <alignment horizontal="center" vertical="center"/>
      <protection hidden="1"/>
    </xf>
    <xf numFmtId="178" fontId="6" fillId="0" borderId="10" xfId="2" applyNumberFormat="1" applyFont="1" applyFill="1" applyBorder="1" applyAlignment="1" applyProtection="1">
      <alignment horizontal="center" vertical="center"/>
      <protection hidden="1"/>
    </xf>
    <xf numFmtId="43" fontId="6" fillId="0" borderId="10" xfId="2" applyFont="1" applyFill="1" applyBorder="1" applyAlignment="1" applyProtection="1">
      <alignment horizontal="center" vertical="center"/>
      <protection hidden="1"/>
    </xf>
    <xf numFmtId="3" fontId="4" fillId="0" borderId="10" xfId="0" applyNumberFormat="1" applyFont="1" applyFill="1" applyBorder="1" applyAlignment="1" applyProtection="1">
      <alignment vertical="center"/>
      <protection locked="0" hidden="1"/>
    </xf>
    <xf numFmtId="43" fontId="6" fillId="5" borderId="10" xfId="2" applyFont="1" applyFill="1" applyBorder="1" applyAlignment="1" applyProtection="1">
      <alignment horizontal="center" vertical="center"/>
      <protection hidden="1"/>
    </xf>
    <xf numFmtId="3" fontId="4" fillId="5" borderId="10" xfId="0" applyNumberFormat="1" applyFont="1" applyFill="1" applyBorder="1" applyAlignment="1" applyProtection="1">
      <alignment vertical="center"/>
      <protection locked="0" hidden="1"/>
    </xf>
    <xf numFmtId="3" fontId="6" fillId="3" borderId="10" xfId="0" applyNumberFormat="1" applyFont="1" applyFill="1" applyBorder="1" applyAlignment="1" applyProtection="1">
      <alignment vertical="center"/>
      <protection locked="0" hidden="1"/>
    </xf>
    <xf numFmtId="0" fontId="4" fillId="3" borderId="10" xfId="0" applyFont="1" applyFill="1" applyBorder="1" applyAlignment="1" applyProtection="1">
      <alignment vertical="center"/>
      <protection locked="0" hidden="1"/>
    </xf>
    <xf numFmtId="0" fontId="6" fillId="5" borderId="10" xfId="0" applyFont="1" applyFill="1" applyBorder="1" applyAlignment="1" applyProtection="1">
      <alignment vertical="center"/>
      <protection locked="0" hidden="1"/>
    </xf>
    <xf numFmtId="43" fontId="5" fillId="5" borderId="9" xfId="2" applyFont="1" applyFill="1" applyBorder="1" applyAlignment="1" applyProtection="1">
      <alignment vertical="center"/>
      <protection hidden="1"/>
    </xf>
    <xf numFmtId="43" fontId="6" fillId="0" borderId="10" xfId="2" applyFont="1" applyFill="1" applyBorder="1" applyAlignment="1" applyProtection="1">
      <alignment vertical="center"/>
      <protection locked="0" hidden="1"/>
    </xf>
    <xf numFmtId="0" fontId="6" fillId="0" borderId="23" xfId="0" applyFont="1" applyFill="1" applyBorder="1" applyAlignment="1" applyProtection="1">
      <alignment vertical="center"/>
      <protection locked="0" hidden="1"/>
    </xf>
    <xf numFmtId="3" fontId="4" fillId="0" borderId="0" xfId="0" applyNumberFormat="1" applyFont="1" applyFill="1" applyBorder="1" applyAlignment="1" applyProtection="1">
      <alignment vertical="center"/>
      <protection locked="0" hidden="1"/>
    </xf>
    <xf numFmtId="176" fontId="19" fillId="0" borderId="10" xfId="0" applyNumberFormat="1" applyFont="1" applyFill="1" applyBorder="1" applyAlignment="1"/>
    <xf numFmtId="0" fontId="6" fillId="2" borderId="10" xfId="0" applyFont="1" applyFill="1" applyBorder="1" applyAlignment="1" applyProtection="1">
      <alignment horizontal="center" vertical="center" wrapText="1"/>
      <protection locked="0" hidden="1"/>
    </xf>
    <xf numFmtId="43" fontId="18" fillId="3" borderId="10" xfId="2" applyFont="1" applyFill="1" applyBorder="1" applyAlignment="1" applyProtection="1">
      <alignment vertical="center" wrapText="1"/>
      <protection locked="0" hidden="1"/>
    </xf>
    <xf numFmtId="43" fontId="5" fillId="3" borderId="11" xfId="2" applyFont="1" applyFill="1" applyBorder="1" applyAlignment="1" applyProtection="1">
      <alignment vertical="center"/>
      <protection locked="0" hidden="1"/>
    </xf>
    <xf numFmtId="43" fontId="33" fillId="3" borderId="10" xfId="2" applyFont="1" applyFill="1" applyBorder="1" applyAlignment="1" applyProtection="1">
      <alignment vertical="center" wrapText="1"/>
      <protection locked="0" hidden="1"/>
    </xf>
    <xf numFmtId="43" fontId="8" fillId="3" borderId="11" xfId="2" applyFont="1" applyFill="1" applyBorder="1" applyAlignment="1" applyProtection="1">
      <alignment vertical="center"/>
      <protection locked="0" hidden="1"/>
    </xf>
    <xf numFmtId="0" fontId="36" fillId="0" borderId="0" xfId="0" applyNumberFormat="1" applyFont="1" applyFill="1" applyBorder="1" applyAlignment="1" applyProtection="1">
      <alignment vertical="center" wrapText="1"/>
      <protection locked="0" hidden="1"/>
    </xf>
    <xf numFmtId="0" fontId="36" fillId="0" borderId="0" xfId="0" applyNumberFormat="1" applyFont="1" applyFill="1" applyAlignment="1" applyProtection="1">
      <alignment vertical="center" wrapText="1"/>
      <protection locked="0" hidden="1"/>
    </xf>
    <xf numFmtId="43" fontId="18" fillId="5" borderId="23" xfId="2" applyFont="1" applyFill="1" applyBorder="1" applyAlignment="1" applyProtection="1">
      <alignment vertical="center" wrapText="1"/>
      <protection locked="0" hidden="1"/>
    </xf>
    <xf numFmtId="43" fontId="5" fillId="5" borderId="25" xfId="2" applyFont="1" applyFill="1" applyBorder="1" applyAlignment="1" applyProtection="1">
      <alignment vertical="center"/>
      <protection locked="0" hidden="1"/>
    </xf>
    <xf numFmtId="0" fontId="6" fillId="5" borderId="0" xfId="0" applyNumberFormat="1" applyFont="1" applyFill="1" applyBorder="1" applyAlignment="1" applyProtection="1">
      <alignment vertical="center" wrapText="1"/>
      <protection locked="0" hidden="1"/>
    </xf>
    <xf numFmtId="43" fontId="18" fillId="5" borderId="10" xfId="2" applyFont="1" applyFill="1" applyBorder="1" applyAlignment="1" applyProtection="1">
      <alignment vertical="center" wrapText="1"/>
      <protection locked="0" hidden="1"/>
    </xf>
    <xf numFmtId="43" fontId="5" fillId="5" borderId="11" xfId="2" applyFont="1" applyFill="1" applyBorder="1" applyAlignment="1" applyProtection="1">
      <alignment vertical="center"/>
      <protection locked="0" hidden="1"/>
    </xf>
    <xf numFmtId="43" fontId="5" fillId="0" borderId="11" xfId="2" applyFont="1" applyFill="1" applyBorder="1" applyAlignment="1" applyProtection="1">
      <alignment vertical="center"/>
      <protection locked="0" hidden="1"/>
    </xf>
    <xf numFmtId="0" fontId="6" fillId="3" borderId="0" xfId="0" applyFont="1" applyFill="1" applyBorder="1" applyAlignment="1" applyProtection="1">
      <alignment vertical="center"/>
      <protection hidden="1"/>
    </xf>
    <xf numFmtId="43" fontId="6" fillId="0" borderId="23" xfId="2" applyFont="1" applyFill="1" applyBorder="1" applyAlignment="1" applyProtection="1">
      <alignment vertical="center"/>
      <protection locked="0" hidden="1"/>
    </xf>
    <xf numFmtId="0" fontId="4" fillId="0" borderId="0" xfId="0" applyFont="1" applyFill="1" applyBorder="1" applyAlignment="1" applyProtection="1">
      <alignment horizontal="left" vertical="center"/>
      <protection locked="0" hidden="1"/>
    </xf>
    <xf numFmtId="0" fontId="6" fillId="0" borderId="0" xfId="0" applyFont="1" applyFill="1" applyBorder="1" applyAlignment="1" applyProtection="1">
      <alignment horizontal="center" vertical="center"/>
      <protection locked="0" hidden="1"/>
    </xf>
    <xf numFmtId="0" fontId="37" fillId="0" borderId="0" xfId="0" applyFont="1" applyFill="1" applyBorder="1" applyAlignment="1" applyProtection="1">
      <alignment horizontal="left" vertical="center"/>
      <protection locked="0" hidden="1"/>
    </xf>
    <xf numFmtId="49" fontId="6" fillId="0" borderId="0" xfId="0" applyNumberFormat="1" applyFont="1" applyFill="1" applyBorder="1" applyAlignment="1" applyProtection="1">
      <alignment horizontal="left" vertical="center"/>
      <protection locked="0" hidden="1"/>
    </xf>
    <xf numFmtId="178" fontId="6" fillId="0" borderId="0" xfId="2" applyNumberFormat="1" applyFont="1" applyFill="1" applyBorder="1" applyAlignment="1" applyProtection="1">
      <alignment horizontal="center" vertical="center"/>
      <protection locked="0" hidden="1"/>
    </xf>
    <xf numFmtId="43" fontId="6" fillId="0" borderId="0" xfId="2" applyFont="1" applyFill="1" applyBorder="1" applyAlignment="1" applyProtection="1">
      <alignment vertical="center"/>
      <protection locked="0" hidden="1"/>
    </xf>
    <xf numFmtId="178" fontId="6" fillId="0" borderId="0" xfId="2" applyNumberFormat="1" applyFont="1" applyFill="1" applyBorder="1" applyAlignment="1" applyProtection="1">
      <alignment vertical="center"/>
      <protection locked="0" hidden="1"/>
    </xf>
    <xf numFmtId="1" fontId="38" fillId="0" borderId="0" xfId="0" applyNumberFormat="1" applyFont="1" applyFill="1" applyBorder="1" applyAlignment="1" applyProtection="1">
      <alignment vertical="center"/>
      <protection locked="0" hidden="1"/>
    </xf>
    <xf numFmtId="1" fontId="6" fillId="0" borderId="0" xfId="0" applyNumberFormat="1" applyFont="1" applyFill="1" applyBorder="1" applyAlignment="1" applyProtection="1">
      <alignment horizontal="left" vertical="center"/>
      <protection locked="0" hidden="1"/>
    </xf>
    <xf numFmtId="43" fontId="6" fillId="0" borderId="0" xfId="2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alignment vertical="center"/>
      <protection locked="0" hidden="1"/>
    </xf>
    <xf numFmtId="1" fontId="6" fillId="0" borderId="0" xfId="0" applyNumberFormat="1" applyFont="1" applyFill="1" applyBorder="1" applyAlignment="1" applyProtection="1">
      <alignment vertical="center"/>
      <protection locked="0" hidden="1"/>
    </xf>
    <xf numFmtId="1" fontId="6" fillId="0" borderId="0" xfId="0" applyNumberFormat="1" applyFont="1" applyFill="1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horizontal="right" vertical="center"/>
      <protection locked="0" hidden="1"/>
    </xf>
    <xf numFmtId="43" fontId="4" fillId="0" borderId="0" xfId="2" applyFont="1" applyBorder="1" applyAlignment="1" applyProtection="1">
      <alignment horizontal="center" vertical="center"/>
      <protection locked="0" hidden="1"/>
    </xf>
    <xf numFmtId="43" fontId="6" fillId="0" borderId="0" xfId="2" applyFont="1" applyFill="1" applyBorder="1" applyAlignment="1" applyProtection="1">
      <alignment horizontal="center"/>
      <protection locked="0" hidden="1"/>
    </xf>
    <xf numFmtId="0" fontId="4" fillId="0" borderId="0" xfId="0" applyFont="1" applyBorder="1" applyAlignment="1" applyProtection="1">
      <alignment horizontal="center" vertical="center"/>
      <protection locked="0" hidden="1"/>
    </xf>
    <xf numFmtId="0" fontId="11" fillId="0" borderId="0" xfId="0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7" fontId="11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 hidden="1"/>
    </xf>
    <xf numFmtId="177" fontId="17" fillId="2" borderId="10" xfId="0" applyNumberFormat="1" applyFont="1" applyFill="1" applyBorder="1" applyAlignment="1">
      <alignment horizontal="center" vertical="center"/>
    </xf>
    <xf numFmtId="15" fontId="11" fillId="0" borderId="10" xfId="0" applyNumberFormat="1" applyFont="1" applyFill="1" applyBorder="1" applyAlignment="1">
      <alignment horizontal="center" vertical="center"/>
    </xf>
    <xf numFmtId="58" fontId="11" fillId="0" borderId="10" xfId="0" applyNumberFormat="1" applyFont="1" applyFill="1" applyBorder="1" applyAlignment="1">
      <alignment horizontal="center" vertical="center"/>
    </xf>
    <xf numFmtId="180" fontId="10" fillId="3" borderId="10" xfId="2" applyNumberFormat="1" applyFont="1" applyFill="1" applyBorder="1" applyAlignment="1" applyProtection="1">
      <alignment horizontal="center" vertical="center" wrapText="1"/>
      <protection hidden="1"/>
    </xf>
    <xf numFmtId="180" fontId="40" fillId="3" borderId="9" xfId="2" applyNumberFormat="1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>
      <alignment horizontal="center" vertical="center"/>
    </xf>
    <xf numFmtId="15" fontId="13" fillId="0" borderId="10" xfId="0" applyNumberFormat="1" applyFont="1" applyFill="1" applyBorder="1" applyAlignment="1">
      <alignment horizontal="center" vertical="center"/>
    </xf>
    <xf numFmtId="180" fontId="40" fillId="0" borderId="9" xfId="2" applyNumberFormat="1" applyFont="1" applyFill="1" applyBorder="1" applyAlignment="1">
      <alignment horizontal="center" vertical="center" wrapText="1"/>
    </xf>
    <xf numFmtId="177" fontId="11" fillId="0" borderId="10" xfId="0" applyNumberFormat="1" applyFont="1" applyFill="1" applyBorder="1" applyAlignment="1">
      <alignment horizontal="center" vertical="center"/>
    </xf>
    <xf numFmtId="180" fontId="10" fillId="0" borderId="10" xfId="2" applyNumberFormat="1" applyFont="1" applyFill="1" applyBorder="1" applyAlignment="1" applyProtection="1">
      <alignment horizontal="center" vertical="center" wrapText="1"/>
      <protection hidden="1"/>
    </xf>
    <xf numFmtId="0" fontId="39" fillId="0" borderId="10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49" fontId="17" fillId="2" borderId="10" xfId="0" applyNumberFormat="1" applyFont="1" applyFill="1" applyBorder="1" applyAlignment="1">
      <alignment horizontal="center" vertical="center"/>
    </xf>
    <xf numFmtId="49" fontId="0" fillId="0" borderId="10" xfId="0" applyNumberFormat="1" applyFill="1" applyBorder="1" applyAlignment="1">
      <alignment horizontal="center" vertical="center"/>
    </xf>
    <xf numFmtId="0" fontId="41" fillId="0" borderId="10" xfId="0" applyFont="1" applyFill="1" applyBorder="1" applyAlignment="1">
      <alignment horizontal="center"/>
    </xf>
    <xf numFmtId="0" fontId="42" fillId="0" borderId="10" xfId="7" applyFill="1" applyBorder="1" applyAlignment="1" applyProtection="1">
      <alignment horizontal="center" vertical="center"/>
    </xf>
    <xf numFmtId="1" fontId="11" fillId="0" borderId="10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82" fontId="25" fillId="3" borderId="10" xfId="0" applyNumberFormat="1" applyFont="1" applyFill="1" applyBorder="1" applyAlignment="1">
      <alignment horizontal="center" vertical="center"/>
    </xf>
    <xf numFmtId="1" fontId="13" fillId="0" borderId="9" xfId="0" applyNumberFormat="1" applyFont="1" applyFill="1" applyBorder="1" applyAlignment="1">
      <alignment horizontal="center" vertical="center"/>
    </xf>
    <xf numFmtId="0" fontId="43" fillId="0" borderId="10" xfId="7" applyFont="1" applyFill="1" applyBorder="1" applyAlignment="1" applyProtection="1">
      <alignment horizontal="center" vertical="center"/>
    </xf>
    <xf numFmtId="0" fontId="10" fillId="0" borderId="10" xfId="2" applyNumberFormat="1" applyFont="1" applyFill="1" applyBorder="1" applyAlignment="1" applyProtection="1">
      <alignment horizontal="center" vertical="center"/>
      <protection hidden="1"/>
    </xf>
    <xf numFmtId="182" fontId="40" fillId="3" borderId="10" xfId="0" applyNumberFormat="1" applyFont="1" applyFill="1" applyBorder="1" applyAlignment="1">
      <alignment horizontal="center"/>
    </xf>
    <xf numFmtId="0" fontId="44" fillId="0" borderId="10" xfId="0" applyFont="1" applyFill="1" applyBorder="1" applyAlignment="1">
      <alignment horizontal="center"/>
    </xf>
    <xf numFmtId="1" fontId="0" fillId="0" borderId="10" xfId="0" applyNumberFormat="1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0" fontId="42" fillId="0" borderId="10" xfId="7" applyNumberFormat="1" applyFill="1" applyBorder="1" applyAlignment="1" applyProtection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43" fontId="11" fillId="0" borderId="10" xfId="2" applyFont="1" applyFill="1" applyBorder="1" applyAlignment="1">
      <alignment horizontal="center" vertical="center"/>
    </xf>
    <xf numFmtId="43" fontId="0" fillId="0" borderId="10" xfId="2" applyFont="1" applyFill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43" fontId="11" fillId="0" borderId="12" xfId="2" applyFont="1" applyFill="1" applyBorder="1" applyAlignment="1">
      <alignment horizontal="center" vertical="center"/>
    </xf>
    <xf numFmtId="0" fontId="41" fillId="0" borderId="10" xfId="0" applyFont="1" applyFill="1" applyBorder="1" applyAlignment="1" quotePrefix="1">
      <alignment horizontal="center"/>
    </xf>
    <xf numFmtId="43" fontId="0" fillId="0" borderId="10" xfId="2" applyFont="1" applyFill="1" applyBorder="1" applyAlignment="1" quotePrefix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Radio" firstButton="1" noThreeD="1" val="0"/>
</file>

<file path=xl/ctrlProps/ctrlProp10.xml><?xml version="1.0" encoding="utf-8"?>
<formControlPr xmlns="http://schemas.microsoft.com/office/spreadsheetml/2009/9/main" objectType="Radio" noThreeD="1" val="0"/>
</file>

<file path=xl/ctrlProps/ctrlProp11.xml><?xml version="1.0" encoding="utf-8"?>
<formControlPr xmlns="http://schemas.microsoft.com/office/spreadsheetml/2009/9/main" objectType="Radio" noThreeD="1" val="0"/>
</file>

<file path=xl/ctrlProps/ctrlProp12.xml><?xml version="1.0" encoding="utf-8"?>
<formControlPr xmlns="http://schemas.microsoft.com/office/spreadsheetml/2009/9/main" objectType="Radio" noThreeD="1" val="0"/>
</file>

<file path=xl/ctrlProps/ctrlProp13.xml><?xml version="1.0" encoding="utf-8"?>
<formControlPr xmlns="http://schemas.microsoft.com/office/spreadsheetml/2009/9/main" objectType="Radio" noThreeD="1" val="0"/>
</file>

<file path=xl/ctrlProps/ctrlProp14.xml><?xml version="1.0" encoding="utf-8"?>
<formControlPr xmlns="http://schemas.microsoft.com/office/spreadsheetml/2009/9/main" objectType="Radio" noThreeD="1" val="0"/>
</file>

<file path=xl/ctrlProps/ctrlProp15.xml><?xml version="1.0" encoding="utf-8"?>
<formControlPr xmlns="http://schemas.microsoft.com/office/spreadsheetml/2009/9/main" objectType="Radio" noThreeD="1" val="0"/>
</file>

<file path=xl/ctrlProps/ctrlProp16.xml><?xml version="1.0" encoding="utf-8"?>
<formControlPr xmlns="http://schemas.microsoft.com/office/spreadsheetml/2009/9/main" objectType="Radio" noThreeD="1" val="0"/>
</file>

<file path=xl/ctrlProps/ctrlProp17.xml><?xml version="1.0" encoding="utf-8"?>
<formControlPr xmlns="http://schemas.microsoft.com/office/spreadsheetml/2009/9/main" objectType="Radio" noThreeD="1" val="0"/>
</file>

<file path=xl/ctrlProps/ctrlProp18.xml><?xml version="1.0" encoding="utf-8"?>
<formControlPr xmlns="http://schemas.microsoft.com/office/spreadsheetml/2009/9/main" objectType="Radio" noThreeD="1" val="0"/>
</file>

<file path=xl/ctrlProps/ctrlProp19.xml><?xml version="1.0" encoding="utf-8"?>
<formControlPr xmlns="http://schemas.microsoft.com/office/spreadsheetml/2009/9/main" objectType="Radio" noThreeD="1" val="0"/>
</file>

<file path=xl/ctrlProps/ctrlProp2.xml><?xml version="1.0" encoding="utf-8"?>
<formControlPr xmlns="http://schemas.microsoft.com/office/spreadsheetml/2009/9/main" objectType="Radio" noThreeD="1" val="0"/>
</file>

<file path=xl/ctrlProps/ctrlProp20.xml><?xml version="1.0" encoding="utf-8"?>
<formControlPr xmlns="http://schemas.microsoft.com/office/spreadsheetml/2009/9/main" objectType="Radio" noThreeD="1" val="0"/>
</file>

<file path=xl/ctrlProps/ctrlProp21.xml><?xml version="1.0" encoding="utf-8"?>
<formControlPr xmlns="http://schemas.microsoft.com/office/spreadsheetml/2009/9/main" objectType="Radio" noThreeD="1" val="0"/>
</file>

<file path=xl/ctrlProps/ctrlProp22.xml><?xml version="1.0" encoding="utf-8"?>
<formControlPr xmlns="http://schemas.microsoft.com/office/spreadsheetml/2009/9/main" objectType="Radio" noThreeD="1" val="0"/>
</file>

<file path=xl/ctrlProps/ctrlProp23.xml><?xml version="1.0" encoding="utf-8"?>
<formControlPr xmlns="http://schemas.microsoft.com/office/spreadsheetml/2009/9/main" objectType="Radio" noThreeD="1" val="0"/>
</file>

<file path=xl/ctrlProps/ctrlProp24.xml><?xml version="1.0" encoding="utf-8"?>
<formControlPr xmlns="http://schemas.microsoft.com/office/spreadsheetml/2009/9/main" objectType="Radio" noThreeD="1" val="0"/>
</file>

<file path=xl/ctrlProps/ctrlProp25.xml><?xml version="1.0" encoding="utf-8"?>
<formControlPr xmlns="http://schemas.microsoft.com/office/spreadsheetml/2009/9/main" objectType="Radio" noThreeD="1" val="0"/>
</file>

<file path=xl/ctrlProps/ctrlProp26.xml><?xml version="1.0" encoding="utf-8"?>
<formControlPr xmlns="http://schemas.microsoft.com/office/spreadsheetml/2009/9/main" objectType="Radio" noThreeD="1" val="0"/>
</file>

<file path=xl/ctrlProps/ctrlProp27.xml><?xml version="1.0" encoding="utf-8"?>
<formControlPr xmlns="http://schemas.microsoft.com/office/spreadsheetml/2009/9/main" objectType="Radio" noThreeD="1" val="0"/>
</file>

<file path=xl/ctrlProps/ctrlProp28.xml><?xml version="1.0" encoding="utf-8"?>
<formControlPr xmlns="http://schemas.microsoft.com/office/spreadsheetml/2009/9/main" objectType="Radio" noThreeD="1" val="0"/>
</file>

<file path=xl/ctrlProps/ctrlProp29.xml><?xml version="1.0" encoding="utf-8"?>
<formControlPr xmlns="http://schemas.microsoft.com/office/spreadsheetml/2009/9/main" objectType="Radio" noThreeD="1" val="0"/>
</file>

<file path=xl/ctrlProps/ctrlProp3.xml><?xml version="1.0" encoding="utf-8"?>
<formControlPr xmlns="http://schemas.microsoft.com/office/spreadsheetml/2009/9/main" objectType="Radio" noThreeD="1" val="0"/>
</file>

<file path=xl/ctrlProps/ctrlProp30.xml><?xml version="1.0" encoding="utf-8"?>
<formControlPr xmlns="http://schemas.microsoft.com/office/spreadsheetml/2009/9/main" objectType="Radio" noThreeD="1" val="0"/>
</file>

<file path=xl/ctrlProps/ctrlProp31.xml><?xml version="1.0" encoding="utf-8"?>
<formControlPr xmlns="http://schemas.microsoft.com/office/spreadsheetml/2009/9/main" objectType="Radio" noThreeD="1" val="0"/>
</file>

<file path=xl/ctrlProps/ctrlProp32.xml><?xml version="1.0" encoding="utf-8"?>
<formControlPr xmlns="http://schemas.microsoft.com/office/spreadsheetml/2009/9/main" objectType="Radio" noThreeD="1" val="0"/>
</file>

<file path=xl/ctrlProps/ctrlProp33.xml><?xml version="1.0" encoding="utf-8"?>
<formControlPr xmlns="http://schemas.microsoft.com/office/spreadsheetml/2009/9/main" objectType="Radio" noThreeD="1" val="0"/>
</file>

<file path=xl/ctrlProps/ctrlProp34.xml><?xml version="1.0" encoding="utf-8"?>
<formControlPr xmlns="http://schemas.microsoft.com/office/spreadsheetml/2009/9/main" objectType="Radio" noThreeD="1" val="0"/>
</file>

<file path=xl/ctrlProps/ctrlProp35.xml><?xml version="1.0" encoding="utf-8"?>
<formControlPr xmlns="http://schemas.microsoft.com/office/spreadsheetml/2009/9/main" objectType="Radio" noThreeD="1" val="0"/>
</file>

<file path=xl/ctrlProps/ctrlProp36.xml><?xml version="1.0" encoding="utf-8"?>
<formControlPr xmlns="http://schemas.microsoft.com/office/spreadsheetml/2009/9/main" objectType="Radio" noThreeD="1" val="0"/>
</file>

<file path=xl/ctrlProps/ctrlProp37.xml><?xml version="1.0" encoding="utf-8"?>
<formControlPr xmlns="http://schemas.microsoft.com/office/spreadsheetml/2009/9/main" objectType="Radio" noThreeD="1" val="0"/>
</file>

<file path=xl/ctrlProps/ctrlProp38.xml><?xml version="1.0" encoding="utf-8"?>
<formControlPr xmlns="http://schemas.microsoft.com/office/spreadsheetml/2009/9/main" objectType="Radio" noThreeD="1" val="0"/>
</file>

<file path=xl/ctrlProps/ctrlProp39.xml><?xml version="1.0" encoding="utf-8"?>
<formControlPr xmlns="http://schemas.microsoft.com/office/spreadsheetml/2009/9/main" objectType="Radio" noThreeD="1" val="0"/>
</file>

<file path=xl/ctrlProps/ctrlProp4.xml><?xml version="1.0" encoding="utf-8"?>
<formControlPr xmlns="http://schemas.microsoft.com/office/spreadsheetml/2009/9/main" objectType="Radio" noThreeD="1" val="0"/>
</file>

<file path=xl/ctrlProps/ctrlProp40.xml><?xml version="1.0" encoding="utf-8"?>
<formControlPr xmlns="http://schemas.microsoft.com/office/spreadsheetml/2009/9/main" objectType="Radio" noThreeD="1" val="0"/>
</file>

<file path=xl/ctrlProps/ctrlProp41.xml><?xml version="1.0" encoding="utf-8"?>
<formControlPr xmlns="http://schemas.microsoft.com/office/spreadsheetml/2009/9/main" objectType="Radio" noThreeD="1" val="0"/>
</file>

<file path=xl/ctrlProps/ctrlProp42.xml><?xml version="1.0" encoding="utf-8"?>
<formControlPr xmlns="http://schemas.microsoft.com/office/spreadsheetml/2009/9/main" objectType="Radio" noThreeD="1" val="0"/>
</file>

<file path=xl/ctrlProps/ctrlProp43.xml><?xml version="1.0" encoding="utf-8"?>
<formControlPr xmlns="http://schemas.microsoft.com/office/spreadsheetml/2009/9/main" objectType="Radio" noThreeD="1" val="0"/>
</file>

<file path=xl/ctrlProps/ctrlProp44.xml><?xml version="1.0" encoding="utf-8"?>
<formControlPr xmlns="http://schemas.microsoft.com/office/spreadsheetml/2009/9/main" objectType="Radio" noThreeD="1" val="0"/>
</file>

<file path=xl/ctrlProps/ctrlProp45.xml><?xml version="1.0" encoding="utf-8"?>
<formControlPr xmlns="http://schemas.microsoft.com/office/spreadsheetml/2009/9/main" objectType="Radio" noThreeD="1" val="0"/>
</file>

<file path=xl/ctrlProps/ctrlProp46.xml><?xml version="1.0" encoding="utf-8"?>
<formControlPr xmlns="http://schemas.microsoft.com/office/spreadsheetml/2009/9/main" objectType="Radio" noThreeD="1" val="0"/>
</file>

<file path=xl/ctrlProps/ctrlProp47.xml><?xml version="1.0" encoding="utf-8"?>
<formControlPr xmlns="http://schemas.microsoft.com/office/spreadsheetml/2009/9/main" objectType="Radio" noThreeD="1" val="0"/>
</file>

<file path=xl/ctrlProps/ctrlProp48.xml><?xml version="1.0" encoding="utf-8"?>
<formControlPr xmlns="http://schemas.microsoft.com/office/spreadsheetml/2009/9/main" objectType="Radio" noThreeD="1" val="0"/>
</file>

<file path=xl/ctrlProps/ctrlProp49.xml><?xml version="1.0" encoding="utf-8"?>
<formControlPr xmlns="http://schemas.microsoft.com/office/spreadsheetml/2009/9/main" objectType="Radio" noThreeD="1" val="0"/>
</file>

<file path=xl/ctrlProps/ctrlProp5.xml><?xml version="1.0" encoding="utf-8"?>
<formControlPr xmlns="http://schemas.microsoft.com/office/spreadsheetml/2009/9/main" objectType="Radio" noThreeD="1" val="0"/>
</file>

<file path=xl/ctrlProps/ctrlProp50.xml><?xml version="1.0" encoding="utf-8"?>
<formControlPr xmlns="http://schemas.microsoft.com/office/spreadsheetml/2009/9/main" objectType="Radio" noThreeD="1" val="0"/>
</file>

<file path=xl/ctrlProps/ctrlProp51.xml><?xml version="1.0" encoding="utf-8"?>
<formControlPr xmlns="http://schemas.microsoft.com/office/spreadsheetml/2009/9/main" objectType="Radio" noThreeD="1" val="0"/>
</file>

<file path=xl/ctrlProps/ctrlProp6.xml><?xml version="1.0" encoding="utf-8"?>
<formControlPr xmlns="http://schemas.microsoft.com/office/spreadsheetml/2009/9/main" objectType="Radio" noThreeD="1" val="0"/>
</file>

<file path=xl/ctrlProps/ctrlProp7.xml><?xml version="1.0" encoding="utf-8"?>
<formControlPr xmlns="http://schemas.microsoft.com/office/spreadsheetml/2009/9/main" objectType="Radio" noThreeD="1" val="0"/>
</file>

<file path=xl/ctrlProps/ctrlProp8.xml><?xml version="1.0" encoding="utf-8"?>
<formControlPr xmlns="http://schemas.microsoft.com/office/spreadsheetml/2009/9/main" objectType="Radio" noThreeD="1" val="0"/>
</file>

<file path=xl/ctrlProps/ctrlProp9.xml><?xml version="1.0" encoding="utf-8"?>
<formControlPr xmlns="http://schemas.microsoft.com/office/spreadsheetml/2009/9/main" objectType="Radio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49</xdr:row>
      <xdr:rowOff>28575</xdr:rowOff>
    </xdr:from>
    <xdr:to>
      <xdr:col>0</xdr:col>
      <xdr:colOff>0</xdr:colOff>
      <xdr:row>51</xdr:row>
      <xdr:rowOff>142875</xdr:rowOff>
    </xdr:to>
    <xdr:sp>
      <xdr:nvSpPr>
        <xdr:cNvPr id="2" name="Rectangle 1"/>
        <xdr:cNvSpPr/>
      </xdr:nvSpPr>
      <xdr:spPr>
        <a:xfrm>
          <a:off x="0" y="11597005"/>
          <a:ext cx="0" cy="495300"/>
        </a:xfrm>
        <a:prstGeom prst="rect">
          <a:avLst/>
        </a:prstGeom>
        <a:solidFill>
          <a:schemeClr val="bg2">
            <a:lumMod val="50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  <a:effectLst>
          <a:outerShdw blurRad="50800" dist="50800" dir="5400000" algn="ctr" rotWithShape="0">
            <a:srgbClr val="000000"/>
          </a:outerShd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 b="1">
              <a:solidFill>
                <a:schemeClr val="tx1"/>
              </a:solidFill>
            </a:rPr>
            <a:t>HOME</a:t>
          </a:r>
          <a:endParaRPr lang="en-US" sz="18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38100</xdr:colOff>
      <xdr:row>3</xdr:row>
      <xdr:rowOff>19050</xdr:rowOff>
    </xdr:from>
    <xdr:to>
      <xdr:col>6</xdr:col>
      <xdr:colOff>1104900</xdr:colOff>
      <xdr:row>4</xdr:row>
      <xdr:rowOff>180976</xdr:rowOff>
    </xdr:to>
    <xdr:sp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372350" y="6000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xdr:twoCellAnchor>
    <xdr:from>
      <xdr:col>6</xdr:col>
      <xdr:colOff>38100</xdr:colOff>
      <xdr:row>36</xdr:row>
      <xdr:rowOff>19050</xdr:rowOff>
    </xdr:from>
    <xdr:to>
      <xdr:col>6</xdr:col>
      <xdr:colOff>1104900</xdr:colOff>
      <xdr:row>37</xdr:row>
      <xdr:rowOff>180976</xdr:rowOff>
    </xdr:to>
    <xdr:sp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7372350" y="69056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xdr:twoCellAnchor>
    <xdr:from>
      <xdr:col>6</xdr:col>
      <xdr:colOff>38100</xdr:colOff>
      <xdr:row>71</xdr:row>
      <xdr:rowOff>19050</xdr:rowOff>
    </xdr:from>
    <xdr:to>
      <xdr:col>6</xdr:col>
      <xdr:colOff>1104900</xdr:colOff>
      <xdr:row>72</xdr:row>
      <xdr:rowOff>180976</xdr:rowOff>
    </xdr:to>
    <xdr:sp>
      <xdr:nvSpPr>
        <xdr:cNvPr id="4" name="Rectangle 3">
          <a:hlinkClick xmlns:r="http://schemas.openxmlformats.org/officeDocument/2006/relationships" r:id="rId1"/>
        </xdr:cNvPr>
        <xdr:cNvSpPr/>
      </xdr:nvSpPr>
      <xdr:spPr>
        <a:xfrm>
          <a:off x="7372350" y="135921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xdr:twoCellAnchor>
    <xdr:from>
      <xdr:col>6</xdr:col>
      <xdr:colOff>38100</xdr:colOff>
      <xdr:row>104</xdr:row>
      <xdr:rowOff>19050</xdr:rowOff>
    </xdr:from>
    <xdr:to>
      <xdr:col>6</xdr:col>
      <xdr:colOff>1104900</xdr:colOff>
      <xdr:row>105</xdr:row>
      <xdr:rowOff>180976</xdr:rowOff>
    </xdr:to>
    <xdr:sp>
      <xdr:nvSpPr>
        <xdr:cNvPr id="5" name="Rectangle 4">
          <a:hlinkClick xmlns:r="http://schemas.openxmlformats.org/officeDocument/2006/relationships" r:id="rId1"/>
        </xdr:cNvPr>
        <xdr:cNvSpPr/>
      </xdr:nvSpPr>
      <xdr:spPr>
        <a:xfrm>
          <a:off x="7372350" y="198977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104775</xdr:rowOff>
        </xdr:from>
        <xdr:to>
          <xdr:col>1</xdr:col>
          <xdr:colOff>581025</xdr:colOff>
          <xdr:row>11</xdr:row>
          <xdr:rowOff>66675</xdr:rowOff>
        </xdr:to>
        <xdr:sp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362075" y="1828800"/>
              <a:ext cx="514350" cy="3429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Mothly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9</xdr:row>
          <xdr:rowOff>66675</xdr:rowOff>
        </xdr:from>
        <xdr:to>
          <xdr:col>6</xdr:col>
          <xdr:colOff>123825</xdr:colOff>
          <xdr:row>11</xdr:row>
          <xdr:rowOff>104775</xdr:rowOff>
        </xdr:to>
        <xdr:sp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381750" y="1790700"/>
              <a:ext cx="1076325" cy="4191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Hours Worked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</xdr:row>
          <xdr:rowOff>66675</xdr:rowOff>
        </xdr:from>
        <xdr:to>
          <xdr:col>3</xdr:col>
          <xdr:colOff>904875</xdr:colOff>
          <xdr:row>11</xdr:row>
          <xdr:rowOff>104775</xdr:rowOff>
        </xdr:to>
        <xdr:sp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4057650" y="1790700"/>
              <a:ext cx="876300" cy="4191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Working Days 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42</xdr:row>
          <xdr:rowOff>104775</xdr:rowOff>
        </xdr:from>
        <xdr:to>
          <xdr:col>1</xdr:col>
          <xdr:colOff>581025</xdr:colOff>
          <xdr:row>44</xdr:row>
          <xdr:rowOff>66675</xdr:rowOff>
        </xdr:to>
        <xdr:sp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362075" y="8134350"/>
              <a:ext cx="514350" cy="3429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Mothly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42</xdr:row>
          <xdr:rowOff>66675</xdr:rowOff>
        </xdr:from>
        <xdr:to>
          <xdr:col>6</xdr:col>
          <xdr:colOff>123825</xdr:colOff>
          <xdr:row>44</xdr:row>
          <xdr:rowOff>104775</xdr:rowOff>
        </xdr:to>
        <xdr:sp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381750" y="8096250"/>
              <a:ext cx="1076325" cy="4191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Hours Worked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42</xdr:row>
          <xdr:rowOff>66675</xdr:rowOff>
        </xdr:from>
        <xdr:to>
          <xdr:col>3</xdr:col>
          <xdr:colOff>904875</xdr:colOff>
          <xdr:row>44</xdr:row>
          <xdr:rowOff>104775</xdr:rowOff>
        </xdr:to>
        <xdr:sp>
          <xdr:nvSpPr>
            <xdr:cNvPr id="3078" name="Option 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057650" y="8096250"/>
              <a:ext cx="876300" cy="4191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Working Days 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77</xdr:row>
          <xdr:rowOff>104775</xdr:rowOff>
        </xdr:from>
        <xdr:to>
          <xdr:col>1</xdr:col>
          <xdr:colOff>581025</xdr:colOff>
          <xdr:row>79</xdr:row>
          <xdr:rowOff>66675</xdr:rowOff>
        </xdr:to>
        <xdr:sp>
          <xdr:nvSpPr>
            <xdr:cNvPr id="3079" name="Option Button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1362075" y="14820900"/>
              <a:ext cx="514350" cy="3429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Mothly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77</xdr:row>
          <xdr:rowOff>66675</xdr:rowOff>
        </xdr:from>
        <xdr:to>
          <xdr:col>6</xdr:col>
          <xdr:colOff>123825</xdr:colOff>
          <xdr:row>79</xdr:row>
          <xdr:rowOff>104775</xdr:rowOff>
        </xdr:to>
        <xdr:sp>
          <xdr:nvSpPr>
            <xdr:cNvPr id="3080" name="Option Button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6381750" y="14782800"/>
              <a:ext cx="1076325" cy="4191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Hours Worked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77</xdr:row>
          <xdr:rowOff>66675</xdr:rowOff>
        </xdr:from>
        <xdr:to>
          <xdr:col>3</xdr:col>
          <xdr:colOff>904875</xdr:colOff>
          <xdr:row>79</xdr:row>
          <xdr:rowOff>104775</xdr:rowOff>
        </xdr:to>
        <xdr:sp>
          <xdr:nvSpPr>
            <xdr:cNvPr id="3081" name="Option Button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4057650" y="14782800"/>
              <a:ext cx="876300" cy="4191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Working Days 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110</xdr:row>
          <xdr:rowOff>104775</xdr:rowOff>
        </xdr:from>
        <xdr:to>
          <xdr:col>1</xdr:col>
          <xdr:colOff>581025</xdr:colOff>
          <xdr:row>112</xdr:row>
          <xdr:rowOff>66675</xdr:rowOff>
        </xdr:to>
        <xdr:sp>
          <xdr:nvSpPr>
            <xdr:cNvPr id="3082" name="Option Button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62075" y="21126450"/>
              <a:ext cx="514350" cy="3429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Mothly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110</xdr:row>
          <xdr:rowOff>66675</xdr:rowOff>
        </xdr:from>
        <xdr:to>
          <xdr:col>6</xdr:col>
          <xdr:colOff>123825</xdr:colOff>
          <xdr:row>112</xdr:row>
          <xdr:rowOff>104775</xdr:rowOff>
        </xdr:to>
        <xdr:sp>
          <xdr:nvSpPr>
            <xdr:cNvPr id="3083" name="Option Button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6381750" y="21088350"/>
              <a:ext cx="1076325" cy="4191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Hours Worked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110</xdr:row>
          <xdr:rowOff>66675</xdr:rowOff>
        </xdr:from>
        <xdr:to>
          <xdr:col>3</xdr:col>
          <xdr:colOff>904875</xdr:colOff>
          <xdr:row>112</xdr:row>
          <xdr:rowOff>104775</xdr:rowOff>
        </xdr:to>
        <xdr:sp>
          <xdr:nvSpPr>
            <xdr:cNvPr id="3084" name="Option Button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4057650" y="21088350"/>
              <a:ext cx="876300" cy="4191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Working Days 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3</xdr:row>
      <xdr:rowOff>19050</xdr:rowOff>
    </xdr:from>
    <xdr:to>
      <xdr:col>6</xdr:col>
      <xdr:colOff>1104900</xdr:colOff>
      <xdr:row>4</xdr:row>
      <xdr:rowOff>180976</xdr:rowOff>
    </xdr:to>
    <xdr:sp>
      <xdr:nvSpPr>
        <xdr:cNvPr id="18" name="Rectangle 17">
          <a:hlinkClick xmlns:r="http://schemas.openxmlformats.org/officeDocument/2006/relationships" r:id="rId1"/>
        </xdr:cNvPr>
        <xdr:cNvSpPr/>
      </xdr:nvSpPr>
      <xdr:spPr>
        <a:xfrm>
          <a:off x="7372350" y="6000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xdr:twoCellAnchor>
    <xdr:from>
      <xdr:col>6</xdr:col>
      <xdr:colOff>38100</xdr:colOff>
      <xdr:row>36</xdr:row>
      <xdr:rowOff>19050</xdr:rowOff>
    </xdr:from>
    <xdr:to>
      <xdr:col>6</xdr:col>
      <xdr:colOff>1104900</xdr:colOff>
      <xdr:row>37</xdr:row>
      <xdr:rowOff>180976</xdr:rowOff>
    </xdr:to>
    <xdr:sp>
      <xdr:nvSpPr>
        <xdr:cNvPr id="19" name="Rectangle 18">
          <a:hlinkClick xmlns:r="http://schemas.openxmlformats.org/officeDocument/2006/relationships" r:id="rId1"/>
        </xdr:cNvPr>
        <xdr:cNvSpPr/>
      </xdr:nvSpPr>
      <xdr:spPr>
        <a:xfrm>
          <a:off x="7372350" y="69056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xdr:twoCellAnchor>
    <xdr:from>
      <xdr:col>6</xdr:col>
      <xdr:colOff>38100</xdr:colOff>
      <xdr:row>71</xdr:row>
      <xdr:rowOff>19050</xdr:rowOff>
    </xdr:from>
    <xdr:to>
      <xdr:col>6</xdr:col>
      <xdr:colOff>1104900</xdr:colOff>
      <xdr:row>72</xdr:row>
      <xdr:rowOff>180976</xdr:rowOff>
    </xdr:to>
    <xdr:sp>
      <xdr:nvSpPr>
        <xdr:cNvPr id="20" name="Rectangle 19">
          <a:hlinkClick xmlns:r="http://schemas.openxmlformats.org/officeDocument/2006/relationships" r:id="rId1"/>
        </xdr:cNvPr>
        <xdr:cNvSpPr/>
      </xdr:nvSpPr>
      <xdr:spPr>
        <a:xfrm>
          <a:off x="7372350" y="135921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xdr:twoCellAnchor>
    <xdr:from>
      <xdr:col>6</xdr:col>
      <xdr:colOff>38100</xdr:colOff>
      <xdr:row>104</xdr:row>
      <xdr:rowOff>19050</xdr:rowOff>
    </xdr:from>
    <xdr:to>
      <xdr:col>6</xdr:col>
      <xdr:colOff>1104900</xdr:colOff>
      <xdr:row>105</xdr:row>
      <xdr:rowOff>180976</xdr:rowOff>
    </xdr:to>
    <xdr:sp>
      <xdr:nvSpPr>
        <xdr:cNvPr id="21" name="Rectangle 20">
          <a:hlinkClick xmlns:r="http://schemas.openxmlformats.org/officeDocument/2006/relationships" r:id="rId1"/>
        </xdr:cNvPr>
        <xdr:cNvSpPr/>
      </xdr:nvSpPr>
      <xdr:spPr>
        <a:xfrm>
          <a:off x="7372350" y="198977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xdr:twoCellAnchor>
    <xdr:from>
      <xdr:col>6</xdr:col>
      <xdr:colOff>38100</xdr:colOff>
      <xdr:row>137</xdr:row>
      <xdr:rowOff>19050</xdr:rowOff>
    </xdr:from>
    <xdr:to>
      <xdr:col>6</xdr:col>
      <xdr:colOff>1104900</xdr:colOff>
      <xdr:row>138</xdr:row>
      <xdr:rowOff>180976</xdr:rowOff>
    </xdr:to>
    <xdr:sp>
      <xdr:nvSpPr>
        <xdr:cNvPr id="22" name="Rectangle 21">
          <a:hlinkClick xmlns:r="http://schemas.openxmlformats.org/officeDocument/2006/relationships" r:id="rId1"/>
        </xdr:cNvPr>
        <xdr:cNvSpPr/>
      </xdr:nvSpPr>
      <xdr:spPr>
        <a:xfrm>
          <a:off x="7372350" y="262032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143</xdr:row>
          <xdr:rowOff>104775</xdr:rowOff>
        </xdr:from>
        <xdr:to>
          <xdr:col>1</xdr:col>
          <xdr:colOff>581025</xdr:colOff>
          <xdr:row>145</xdr:row>
          <xdr:rowOff>76200</xdr:rowOff>
        </xdr:to>
        <xdr:sp>
          <xdr:nvSpPr>
            <xdr:cNvPr id="3085" name="Option Button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362075" y="27432000"/>
              <a:ext cx="514350" cy="3524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Mothly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143</xdr:row>
          <xdr:rowOff>66675</xdr:rowOff>
        </xdr:from>
        <xdr:to>
          <xdr:col>6</xdr:col>
          <xdr:colOff>123825</xdr:colOff>
          <xdr:row>145</xdr:row>
          <xdr:rowOff>123825</xdr:rowOff>
        </xdr:to>
        <xdr:sp>
          <xdr:nvSpPr>
            <xdr:cNvPr id="3086" name="Option Button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6381750" y="27393900"/>
              <a:ext cx="1076325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Hours Worked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143</xdr:row>
          <xdr:rowOff>66675</xdr:rowOff>
        </xdr:from>
        <xdr:to>
          <xdr:col>3</xdr:col>
          <xdr:colOff>904875</xdr:colOff>
          <xdr:row>145</xdr:row>
          <xdr:rowOff>123825</xdr:rowOff>
        </xdr:to>
        <xdr:sp>
          <xdr:nvSpPr>
            <xdr:cNvPr id="3087" name="Option Button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4057650" y="27393900"/>
              <a:ext cx="876300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Working Days 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137</xdr:row>
      <xdr:rowOff>19050</xdr:rowOff>
    </xdr:from>
    <xdr:to>
      <xdr:col>6</xdr:col>
      <xdr:colOff>1104900</xdr:colOff>
      <xdr:row>138</xdr:row>
      <xdr:rowOff>180976</xdr:rowOff>
    </xdr:to>
    <xdr:sp>
      <xdr:nvSpPr>
        <xdr:cNvPr id="26" name="Rectangle 25">
          <a:hlinkClick xmlns:r="http://schemas.openxmlformats.org/officeDocument/2006/relationships" r:id="rId1"/>
        </xdr:cNvPr>
        <xdr:cNvSpPr/>
      </xdr:nvSpPr>
      <xdr:spPr>
        <a:xfrm>
          <a:off x="7372350" y="262032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xdr:twoCellAnchor>
    <xdr:from>
      <xdr:col>6</xdr:col>
      <xdr:colOff>38100</xdr:colOff>
      <xdr:row>172</xdr:row>
      <xdr:rowOff>19050</xdr:rowOff>
    </xdr:from>
    <xdr:to>
      <xdr:col>6</xdr:col>
      <xdr:colOff>1104900</xdr:colOff>
      <xdr:row>173</xdr:row>
      <xdr:rowOff>180976</xdr:rowOff>
    </xdr:to>
    <xdr:sp>
      <xdr:nvSpPr>
        <xdr:cNvPr id="27" name="Rectangle 26">
          <a:hlinkClick xmlns:r="http://schemas.openxmlformats.org/officeDocument/2006/relationships" r:id="rId1"/>
        </xdr:cNvPr>
        <xdr:cNvSpPr/>
      </xdr:nvSpPr>
      <xdr:spPr>
        <a:xfrm>
          <a:off x="7372350" y="328898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178</xdr:row>
          <xdr:rowOff>104775</xdr:rowOff>
        </xdr:from>
        <xdr:to>
          <xdr:col>1</xdr:col>
          <xdr:colOff>581025</xdr:colOff>
          <xdr:row>180</xdr:row>
          <xdr:rowOff>76200</xdr:rowOff>
        </xdr:to>
        <xdr:sp>
          <xdr:nvSpPr>
            <xdr:cNvPr id="3088" name="Option Button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362075" y="34118550"/>
              <a:ext cx="514350" cy="3524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Mothly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178</xdr:row>
          <xdr:rowOff>66675</xdr:rowOff>
        </xdr:from>
        <xdr:to>
          <xdr:col>6</xdr:col>
          <xdr:colOff>123825</xdr:colOff>
          <xdr:row>180</xdr:row>
          <xdr:rowOff>123825</xdr:rowOff>
        </xdr:to>
        <xdr:sp>
          <xdr:nvSpPr>
            <xdr:cNvPr id="3089" name="Option Button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381750" y="34080450"/>
              <a:ext cx="1076325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Hours Worked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178</xdr:row>
          <xdr:rowOff>66675</xdr:rowOff>
        </xdr:from>
        <xdr:to>
          <xdr:col>3</xdr:col>
          <xdr:colOff>904875</xdr:colOff>
          <xdr:row>180</xdr:row>
          <xdr:rowOff>123825</xdr:rowOff>
        </xdr:to>
        <xdr:sp>
          <xdr:nvSpPr>
            <xdr:cNvPr id="3090" name="Option Button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4057650" y="34080450"/>
              <a:ext cx="876300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Working Days 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172</xdr:row>
      <xdr:rowOff>19050</xdr:rowOff>
    </xdr:from>
    <xdr:to>
      <xdr:col>6</xdr:col>
      <xdr:colOff>1104900</xdr:colOff>
      <xdr:row>173</xdr:row>
      <xdr:rowOff>180976</xdr:rowOff>
    </xdr:to>
    <xdr:sp>
      <xdr:nvSpPr>
        <xdr:cNvPr id="31" name="Rectangle 30">
          <a:hlinkClick xmlns:r="http://schemas.openxmlformats.org/officeDocument/2006/relationships" r:id="rId1"/>
        </xdr:cNvPr>
        <xdr:cNvSpPr/>
      </xdr:nvSpPr>
      <xdr:spPr>
        <a:xfrm>
          <a:off x="7372350" y="328898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xdr:twoCellAnchor>
    <xdr:from>
      <xdr:col>6</xdr:col>
      <xdr:colOff>38100</xdr:colOff>
      <xdr:row>208</xdr:row>
      <xdr:rowOff>19050</xdr:rowOff>
    </xdr:from>
    <xdr:to>
      <xdr:col>6</xdr:col>
      <xdr:colOff>1104900</xdr:colOff>
      <xdr:row>209</xdr:row>
      <xdr:rowOff>180976</xdr:rowOff>
    </xdr:to>
    <xdr:sp>
      <xdr:nvSpPr>
        <xdr:cNvPr id="32" name="Rectangle 31">
          <a:hlinkClick xmlns:r="http://schemas.openxmlformats.org/officeDocument/2006/relationships" r:id="rId1"/>
        </xdr:cNvPr>
        <xdr:cNvSpPr/>
      </xdr:nvSpPr>
      <xdr:spPr>
        <a:xfrm>
          <a:off x="7372350" y="397668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214</xdr:row>
          <xdr:rowOff>104775</xdr:rowOff>
        </xdr:from>
        <xdr:to>
          <xdr:col>1</xdr:col>
          <xdr:colOff>581025</xdr:colOff>
          <xdr:row>216</xdr:row>
          <xdr:rowOff>76200</xdr:rowOff>
        </xdr:to>
        <xdr:sp>
          <xdr:nvSpPr>
            <xdr:cNvPr id="3091" name="Option Button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1362075" y="40995600"/>
              <a:ext cx="514350" cy="3524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Mothly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214</xdr:row>
          <xdr:rowOff>66675</xdr:rowOff>
        </xdr:from>
        <xdr:to>
          <xdr:col>6</xdr:col>
          <xdr:colOff>123825</xdr:colOff>
          <xdr:row>216</xdr:row>
          <xdr:rowOff>123825</xdr:rowOff>
        </xdr:to>
        <xdr:sp>
          <xdr:nvSpPr>
            <xdr:cNvPr id="3092" name="Option Button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6381750" y="40957500"/>
              <a:ext cx="1076325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Hours Worked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214</xdr:row>
          <xdr:rowOff>66675</xdr:rowOff>
        </xdr:from>
        <xdr:to>
          <xdr:col>3</xdr:col>
          <xdr:colOff>904875</xdr:colOff>
          <xdr:row>216</xdr:row>
          <xdr:rowOff>123825</xdr:rowOff>
        </xdr:to>
        <xdr:sp>
          <xdr:nvSpPr>
            <xdr:cNvPr id="3093" name="Option Button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4057650" y="40957500"/>
              <a:ext cx="876300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Working Days 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208</xdr:row>
      <xdr:rowOff>19050</xdr:rowOff>
    </xdr:from>
    <xdr:to>
      <xdr:col>6</xdr:col>
      <xdr:colOff>1104900</xdr:colOff>
      <xdr:row>209</xdr:row>
      <xdr:rowOff>180976</xdr:rowOff>
    </xdr:to>
    <xdr:sp>
      <xdr:nvSpPr>
        <xdr:cNvPr id="36" name="Rectangle 35">
          <a:hlinkClick xmlns:r="http://schemas.openxmlformats.org/officeDocument/2006/relationships" r:id="rId1"/>
        </xdr:cNvPr>
        <xdr:cNvSpPr/>
      </xdr:nvSpPr>
      <xdr:spPr>
        <a:xfrm>
          <a:off x="7372350" y="397668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xdr:twoCellAnchor>
    <xdr:from>
      <xdr:col>6</xdr:col>
      <xdr:colOff>38100</xdr:colOff>
      <xdr:row>241</xdr:row>
      <xdr:rowOff>19050</xdr:rowOff>
    </xdr:from>
    <xdr:to>
      <xdr:col>6</xdr:col>
      <xdr:colOff>1104900</xdr:colOff>
      <xdr:row>242</xdr:row>
      <xdr:rowOff>180976</xdr:rowOff>
    </xdr:to>
    <xdr:sp>
      <xdr:nvSpPr>
        <xdr:cNvPr id="37" name="Rectangle 36">
          <a:hlinkClick xmlns:r="http://schemas.openxmlformats.org/officeDocument/2006/relationships" r:id="rId1"/>
        </xdr:cNvPr>
        <xdr:cNvSpPr/>
      </xdr:nvSpPr>
      <xdr:spPr>
        <a:xfrm>
          <a:off x="7372350" y="460724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247</xdr:row>
          <xdr:rowOff>104775</xdr:rowOff>
        </xdr:from>
        <xdr:to>
          <xdr:col>1</xdr:col>
          <xdr:colOff>581025</xdr:colOff>
          <xdr:row>249</xdr:row>
          <xdr:rowOff>76200</xdr:rowOff>
        </xdr:to>
        <xdr:sp>
          <xdr:nvSpPr>
            <xdr:cNvPr id="3094" name="Option Button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362075" y="47301150"/>
              <a:ext cx="514350" cy="3524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Mothly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247</xdr:row>
          <xdr:rowOff>66675</xdr:rowOff>
        </xdr:from>
        <xdr:to>
          <xdr:col>6</xdr:col>
          <xdr:colOff>123825</xdr:colOff>
          <xdr:row>249</xdr:row>
          <xdr:rowOff>123825</xdr:rowOff>
        </xdr:to>
        <xdr:sp>
          <xdr:nvSpPr>
            <xdr:cNvPr id="3095" name="Option Button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6381750" y="47263050"/>
              <a:ext cx="1076325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Hours Worked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247</xdr:row>
          <xdr:rowOff>66675</xdr:rowOff>
        </xdr:from>
        <xdr:to>
          <xdr:col>3</xdr:col>
          <xdr:colOff>904875</xdr:colOff>
          <xdr:row>249</xdr:row>
          <xdr:rowOff>123825</xdr:rowOff>
        </xdr:to>
        <xdr:sp>
          <xdr:nvSpPr>
            <xdr:cNvPr id="3096" name="Option Button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4057650" y="47263050"/>
              <a:ext cx="876300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Working Days 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241</xdr:row>
      <xdr:rowOff>19050</xdr:rowOff>
    </xdr:from>
    <xdr:to>
      <xdr:col>6</xdr:col>
      <xdr:colOff>1104900</xdr:colOff>
      <xdr:row>242</xdr:row>
      <xdr:rowOff>180976</xdr:rowOff>
    </xdr:to>
    <xdr:sp>
      <xdr:nvSpPr>
        <xdr:cNvPr id="41" name="Rectangle 40">
          <a:hlinkClick xmlns:r="http://schemas.openxmlformats.org/officeDocument/2006/relationships" r:id="rId1"/>
        </xdr:cNvPr>
        <xdr:cNvSpPr/>
      </xdr:nvSpPr>
      <xdr:spPr>
        <a:xfrm>
          <a:off x="7372350" y="460724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xdr:twoCellAnchor>
    <xdr:from>
      <xdr:col>6</xdr:col>
      <xdr:colOff>38100</xdr:colOff>
      <xdr:row>279</xdr:row>
      <xdr:rowOff>19050</xdr:rowOff>
    </xdr:from>
    <xdr:to>
      <xdr:col>6</xdr:col>
      <xdr:colOff>1104900</xdr:colOff>
      <xdr:row>280</xdr:row>
      <xdr:rowOff>180976</xdr:rowOff>
    </xdr:to>
    <xdr:sp>
      <xdr:nvSpPr>
        <xdr:cNvPr id="42" name="Rectangle 41">
          <a:hlinkClick xmlns:r="http://schemas.openxmlformats.org/officeDocument/2006/relationships" r:id="rId1"/>
        </xdr:cNvPr>
        <xdr:cNvSpPr/>
      </xdr:nvSpPr>
      <xdr:spPr>
        <a:xfrm>
          <a:off x="7372350" y="533304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285</xdr:row>
          <xdr:rowOff>104775</xdr:rowOff>
        </xdr:from>
        <xdr:to>
          <xdr:col>1</xdr:col>
          <xdr:colOff>581025</xdr:colOff>
          <xdr:row>287</xdr:row>
          <xdr:rowOff>76200</xdr:rowOff>
        </xdr:to>
        <xdr:sp>
          <xdr:nvSpPr>
            <xdr:cNvPr id="3097" name="Option Button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1362075" y="54559200"/>
              <a:ext cx="514350" cy="3524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Mothly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285</xdr:row>
          <xdr:rowOff>66675</xdr:rowOff>
        </xdr:from>
        <xdr:to>
          <xdr:col>6</xdr:col>
          <xdr:colOff>123825</xdr:colOff>
          <xdr:row>287</xdr:row>
          <xdr:rowOff>123825</xdr:rowOff>
        </xdr:to>
        <xdr:sp>
          <xdr:nvSpPr>
            <xdr:cNvPr id="3098" name="Option Button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6381750" y="54521100"/>
              <a:ext cx="1076325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Hours Worked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285</xdr:row>
          <xdr:rowOff>66675</xdr:rowOff>
        </xdr:from>
        <xdr:to>
          <xdr:col>3</xdr:col>
          <xdr:colOff>904875</xdr:colOff>
          <xdr:row>287</xdr:row>
          <xdr:rowOff>123825</xdr:rowOff>
        </xdr:to>
        <xdr:sp>
          <xdr:nvSpPr>
            <xdr:cNvPr id="3099" name="Option Button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4057650" y="54521100"/>
              <a:ext cx="876300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Working Days 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279</xdr:row>
      <xdr:rowOff>19050</xdr:rowOff>
    </xdr:from>
    <xdr:to>
      <xdr:col>6</xdr:col>
      <xdr:colOff>1104900</xdr:colOff>
      <xdr:row>280</xdr:row>
      <xdr:rowOff>180976</xdr:rowOff>
    </xdr:to>
    <xdr:sp>
      <xdr:nvSpPr>
        <xdr:cNvPr id="46" name="Rectangle 45">
          <a:hlinkClick xmlns:r="http://schemas.openxmlformats.org/officeDocument/2006/relationships" r:id="rId1"/>
        </xdr:cNvPr>
        <xdr:cNvSpPr/>
      </xdr:nvSpPr>
      <xdr:spPr>
        <a:xfrm>
          <a:off x="7372350" y="533304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xdr:twoCellAnchor>
    <xdr:from>
      <xdr:col>6</xdr:col>
      <xdr:colOff>38100</xdr:colOff>
      <xdr:row>313</xdr:row>
      <xdr:rowOff>19050</xdr:rowOff>
    </xdr:from>
    <xdr:to>
      <xdr:col>6</xdr:col>
      <xdr:colOff>1104900</xdr:colOff>
      <xdr:row>314</xdr:row>
      <xdr:rowOff>180976</xdr:rowOff>
    </xdr:to>
    <xdr:sp>
      <xdr:nvSpPr>
        <xdr:cNvPr id="47" name="Rectangle 46">
          <a:hlinkClick xmlns:r="http://schemas.openxmlformats.org/officeDocument/2006/relationships" r:id="rId1"/>
        </xdr:cNvPr>
        <xdr:cNvSpPr/>
      </xdr:nvSpPr>
      <xdr:spPr>
        <a:xfrm>
          <a:off x="7372350" y="598265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319</xdr:row>
          <xdr:rowOff>104775</xdr:rowOff>
        </xdr:from>
        <xdr:to>
          <xdr:col>1</xdr:col>
          <xdr:colOff>581025</xdr:colOff>
          <xdr:row>321</xdr:row>
          <xdr:rowOff>76200</xdr:rowOff>
        </xdr:to>
        <xdr:sp>
          <xdr:nvSpPr>
            <xdr:cNvPr id="3100" name="Option Button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1362075" y="61055250"/>
              <a:ext cx="514350" cy="3524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Mothly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319</xdr:row>
          <xdr:rowOff>66675</xdr:rowOff>
        </xdr:from>
        <xdr:to>
          <xdr:col>6</xdr:col>
          <xdr:colOff>123825</xdr:colOff>
          <xdr:row>321</xdr:row>
          <xdr:rowOff>123825</xdr:rowOff>
        </xdr:to>
        <xdr:sp>
          <xdr:nvSpPr>
            <xdr:cNvPr id="3101" name="Option Button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6381750" y="61017150"/>
              <a:ext cx="1076325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Hours Worked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319</xdr:row>
          <xdr:rowOff>66675</xdr:rowOff>
        </xdr:from>
        <xdr:to>
          <xdr:col>3</xdr:col>
          <xdr:colOff>904875</xdr:colOff>
          <xdr:row>321</xdr:row>
          <xdr:rowOff>123825</xdr:rowOff>
        </xdr:to>
        <xdr:sp>
          <xdr:nvSpPr>
            <xdr:cNvPr id="3102" name="Option Button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4057650" y="61017150"/>
              <a:ext cx="876300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Working Days 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313</xdr:row>
      <xdr:rowOff>19050</xdr:rowOff>
    </xdr:from>
    <xdr:to>
      <xdr:col>6</xdr:col>
      <xdr:colOff>1104900</xdr:colOff>
      <xdr:row>314</xdr:row>
      <xdr:rowOff>180976</xdr:rowOff>
    </xdr:to>
    <xdr:sp>
      <xdr:nvSpPr>
        <xdr:cNvPr id="51" name="Rectangle 50">
          <a:hlinkClick xmlns:r="http://schemas.openxmlformats.org/officeDocument/2006/relationships" r:id="rId1"/>
        </xdr:cNvPr>
        <xdr:cNvSpPr/>
      </xdr:nvSpPr>
      <xdr:spPr>
        <a:xfrm>
          <a:off x="7372350" y="598265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xdr:twoCellAnchor>
    <xdr:from>
      <xdr:col>6</xdr:col>
      <xdr:colOff>38100</xdr:colOff>
      <xdr:row>343</xdr:row>
      <xdr:rowOff>19050</xdr:rowOff>
    </xdr:from>
    <xdr:to>
      <xdr:col>6</xdr:col>
      <xdr:colOff>1104900</xdr:colOff>
      <xdr:row>344</xdr:row>
      <xdr:rowOff>180976</xdr:rowOff>
    </xdr:to>
    <xdr:sp>
      <xdr:nvSpPr>
        <xdr:cNvPr id="52" name="Rectangle 51">
          <a:hlinkClick xmlns:r="http://schemas.openxmlformats.org/officeDocument/2006/relationships" r:id="rId1"/>
        </xdr:cNvPr>
        <xdr:cNvSpPr/>
      </xdr:nvSpPr>
      <xdr:spPr>
        <a:xfrm>
          <a:off x="7372350" y="655605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349</xdr:row>
          <xdr:rowOff>104775</xdr:rowOff>
        </xdr:from>
        <xdr:to>
          <xdr:col>1</xdr:col>
          <xdr:colOff>581025</xdr:colOff>
          <xdr:row>351</xdr:row>
          <xdr:rowOff>76200</xdr:rowOff>
        </xdr:to>
        <xdr:sp>
          <xdr:nvSpPr>
            <xdr:cNvPr id="3103" name="Option Button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1362075" y="66789300"/>
              <a:ext cx="514350" cy="3524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Mothly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349</xdr:row>
          <xdr:rowOff>66675</xdr:rowOff>
        </xdr:from>
        <xdr:to>
          <xdr:col>6</xdr:col>
          <xdr:colOff>123825</xdr:colOff>
          <xdr:row>351</xdr:row>
          <xdr:rowOff>123825</xdr:rowOff>
        </xdr:to>
        <xdr:sp>
          <xdr:nvSpPr>
            <xdr:cNvPr id="3104" name="Option Button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6381750" y="66751200"/>
              <a:ext cx="1076325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Hours Worked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349</xdr:row>
          <xdr:rowOff>66675</xdr:rowOff>
        </xdr:from>
        <xdr:to>
          <xdr:col>3</xdr:col>
          <xdr:colOff>904875</xdr:colOff>
          <xdr:row>351</xdr:row>
          <xdr:rowOff>123825</xdr:rowOff>
        </xdr:to>
        <xdr:sp>
          <xdr:nvSpPr>
            <xdr:cNvPr id="3105" name="Option Button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4057650" y="66751200"/>
              <a:ext cx="876300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Working Days 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343</xdr:row>
      <xdr:rowOff>19050</xdr:rowOff>
    </xdr:from>
    <xdr:to>
      <xdr:col>6</xdr:col>
      <xdr:colOff>1104900</xdr:colOff>
      <xdr:row>344</xdr:row>
      <xdr:rowOff>180976</xdr:rowOff>
    </xdr:to>
    <xdr:sp>
      <xdr:nvSpPr>
        <xdr:cNvPr id="56" name="Rectangle 55">
          <a:hlinkClick xmlns:r="http://schemas.openxmlformats.org/officeDocument/2006/relationships" r:id="rId1"/>
        </xdr:cNvPr>
        <xdr:cNvSpPr/>
      </xdr:nvSpPr>
      <xdr:spPr>
        <a:xfrm>
          <a:off x="7372350" y="655605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xdr:twoCellAnchor>
    <xdr:from>
      <xdr:col>6</xdr:col>
      <xdr:colOff>38100</xdr:colOff>
      <xdr:row>378</xdr:row>
      <xdr:rowOff>19050</xdr:rowOff>
    </xdr:from>
    <xdr:to>
      <xdr:col>6</xdr:col>
      <xdr:colOff>1104900</xdr:colOff>
      <xdr:row>379</xdr:row>
      <xdr:rowOff>180976</xdr:rowOff>
    </xdr:to>
    <xdr:sp>
      <xdr:nvSpPr>
        <xdr:cNvPr id="57" name="Rectangle 56">
          <a:hlinkClick xmlns:r="http://schemas.openxmlformats.org/officeDocument/2006/relationships" r:id="rId1"/>
        </xdr:cNvPr>
        <xdr:cNvSpPr/>
      </xdr:nvSpPr>
      <xdr:spPr>
        <a:xfrm>
          <a:off x="7372350" y="722471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384</xdr:row>
          <xdr:rowOff>104775</xdr:rowOff>
        </xdr:from>
        <xdr:to>
          <xdr:col>1</xdr:col>
          <xdr:colOff>581025</xdr:colOff>
          <xdr:row>386</xdr:row>
          <xdr:rowOff>76200</xdr:rowOff>
        </xdr:to>
        <xdr:sp>
          <xdr:nvSpPr>
            <xdr:cNvPr id="3106" name="Option Button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1362075" y="73475850"/>
              <a:ext cx="514350" cy="3524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Mothly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384</xdr:row>
          <xdr:rowOff>66675</xdr:rowOff>
        </xdr:from>
        <xdr:to>
          <xdr:col>6</xdr:col>
          <xdr:colOff>123825</xdr:colOff>
          <xdr:row>386</xdr:row>
          <xdr:rowOff>123825</xdr:rowOff>
        </xdr:to>
        <xdr:sp>
          <xdr:nvSpPr>
            <xdr:cNvPr id="3107" name="Option Button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6381750" y="73437750"/>
              <a:ext cx="1076325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Hours Worked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384</xdr:row>
          <xdr:rowOff>66675</xdr:rowOff>
        </xdr:from>
        <xdr:to>
          <xdr:col>3</xdr:col>
          <xdr:colOff>904875</xdr:colOff>
          <xdr:row>386</xdr:row>
          <xdr:rowOff>123825</xdr:rowOff>
        </xdr:to>
        <xdr:sp>
          <xdr:nvSpPr>
            <xdr:cNvPr id="3108" name="Option Button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4057650" y="73437750"/>
              <a:ext cx="876300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Working Days 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378</xdr:row>
      <xdr:rowOff>19050</xdr:rowOff>
    </xdr:from>
    <xdr:to>
      <xdr:col>6</xdr:col>
      <xdr:colOff>1104900</xdr:colOff>
      <xdr:row>379</xdr:row>
      <xdr:rowOff>180976</xdr:rowOff>
    </xdr:to>
    <xdr:sp>
      <xdr:nvSpPr>
        <xdr:cNvPr id="61" name="Rectangle 60">
          <a:hlinkClick xmlns:r="http://schemas.openxmlformats.org/officeDocument/2006/relationships" r:id="rId1"/>
        </xdr:cNvPr>
        <xdr:cNvSpPr/>
      </xdr:nvSpPr>
      <xdr:spPr>
        <a:xfrm>
          <a:off x="7372350" y="722471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xdr:twoCellAnchor>
    <xdr:from>
      <xdr:col>6</xdr:col>
      <xdr:colOff>38100</xdr:colOff>
      <xdr:row>418</xdr:row>
      <xdr:rowOff>19050</xdr:rowOff>
    </xdr:from>
    <xdr:to>
      <xdr:col>6</xdr:col>
      <xdr:colOff>1104900</xdr:colOff>
      <xdr:row>419</xdr:row>
      <xdr:rowOff>180976</xdr:rowOff>
    </xdr:to>
    <xdr:sp>
      <xdr:nvSpPr>
        <xdr:cNvPr id="62" name="Rectangle 61">
          <a:hlinkClick xmlns:r="http://schemas.openxmlformats.org/officeDocument/2006/relationships" r:id="rId1"/>
        </xdr:cNvPr>
        <xdr:cNvSpPr/>
      </xdr:nvSpPr>
      <xdr:spPr>
        <a:xfrm>
          <a:off x="7372350" y="798861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424</xdr:row>
          <xdr:rowOff>104775</xdr:rowOff>
        </xdr:from>
        <xdr:to>
          <xdr:col>1</xdr:col>
          <xdr:colOff>581025</xdr:colOff>
          <xdr:row>426</xdr:row>
          <xdr:rowOff>76200</xdr:rowOff>
        </xdr:to>
        <xdr:sp>
          <xdr:nvSpPr>
            <xdr:cNvPr id="3109" name="Option Button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1362075" y="81114900"/>
              <a:ext cx="514350" cy="3524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Mothly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424</xdr:row>
          <xdr:rowOff>66675</xdr:rowOff>
        </xdr:from>
        <xdr:to>
          <xdr:col>6</xdr:col>
          <xdr:colOff>123825</xdr:colOff>
          <xdr:row>426</xdr:row>
          <xdr:rowOff>123825</xdr:rowOff>
        </xdr:to>
        <xdr:sp>
          <xdr:nvSpPr>
            <xdr:cNvPr id="3110" name="Option Button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6381750" y="81076800"/>
              <a:ext cx="1076325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Hours Worked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424</xdr:row>
          <xdr:rowOff>66675</xdr:rowOff>
        </xdr:from>
        <xdr:to>
          <xdr:col>3</xdr:col>
          <xdr:colOff>904875</xdr:colOff>
          <xdr:row>426</xdr:row>
          <xdr:rowOff>123825</xdr:rowOff>
        </xdr:to>
        <xdr:sp>
          <xdr:nvSpPr>
            <xdr:cNvPr id="3111" name="Option Button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4057650" y="81076800"/>
              <a:ext cx="876300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Working Days 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418</xdr:row>
      <xdr:rowOff>19050</xdr:rowOff>
    </xdr:from>
    <xdr:to>
      <xdr:col>6</xdr:col>
      <xdr:colOff>1104900</xdr:colOff>
      <xdr:row>419</xdr:row>
      <xdr:rowOff>180976</xdr:rowOff>
    </xdr:to>
    <xdr:sp>
      <xdr:nvSpPr>
        <xdr:cNvPr id="66" name="Rectangle 65">
          <a:hlinkClick xmlns:r="http://schemas.openxmlformats.org/officeDocument/2006/relationships" r:id="rId1"/>
        </xdr:cNvPr>
        <xdr:cNvSpPr/>
      </xdr:nvSpPr>
      <xdr:spPr>
        <a:xfrm>
          <a:off x="7372350" y="798861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xdr:twoCellAnchor>
    <xdr:from>
      <xdr:col>6</xdr:col>
      <xdr:colOff>38100</xdr:colOff>
      <xdr:row>452</xdr:row>
      <xdr:rowOff>19050</xdr:rowOff>
    </xdr:from>
    <xdr:to>
      <xdr:col>6</xdr:col>
      <xdr:colOff>1104900</xdr:colOff>
      <xdr:row>453</xdr:row>
      <xdr:rowOff>180976</xdr:rowOff>
    </xdr:to>
    <xdr:sp>
      <xdr:nvSpPr>
        <xdr:cNvPr id="67" name="Rectangle 66">
          <a:hlinkClick xmlns:r="http://schemas.openxmlformats.org/officeDocument/2006/relationships" r:id="rId1"/>
        </xdr:cNvPr>
        <xdr:cNvSpPr/>
      </xdr:nvSpPr>
      <xdr:spPr>
        <a:xfrm>
          <a:off x="7372350" y="863822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458</xdr:row>
          <xdr:rowOff>104775</xdr:rowOff>
        </xdr:from>
        <xdr:to>
          <xdr:col>1</xdr:col>
          <xdr:colOff>581025</xdr:colOff>
          <xdr:row>460</xdr:row>
          <xdr:rowOff>76200</xdr:rowOff>
        </xdr:to>
        <xdr:sp>
          <xdr:nvSpPr>
            <xdr:cNvPr id="3112" name="Option Button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1362075" y="87610950"/>
              <a:ext cx="514350" cy="3524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Mothly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458</xdr:row>
          <xdr:rowOff>66675</xdr:rowOff>
        </xdr:from>
        <xdr:to>
          <xdr:col>6</xdr:col>
          <xdr:colOff>123825</xdr:colOff>
          <xdr:row>460</xdr:row>
          <xdr:rowOff>123825</xdr:rowOff>
        </xdr:to>
        <xdr:sp>
          <xdr:nvSpPr>
            <xdr:cNvPr id="3113" name="Option Button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6381750" y="87572850"/>
              <a:ext cx="1076325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Hours Worked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458</xdr:row>
          <xdr:rowOff>66675</xdr:rowOff>
        </xdr:from>
        <xdr:to>
          <xdr:col>3</xdr:col>
          <xdr:colOff>904875</xdr:colOff>
          <xdr:row>460</xdr:row>
          <xdr:rowOff>123825</xdr:rowOff>
        </xdr:to>
        <xdr:sp>
          <xdr:nvSpPr>
            <xdr:cNvPr id="3114" name="Option Button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4057650" y="87572850"/>
              <a:ext cx="876300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Working Days 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452</xdr:row>
      <xdr:rowOff>19050</xdr:rowOff>
    </xdr:from>
    <xdr:to>
      <xdr:col>6</xdr:col>
      <xdr:colOff>1104900</xdr:colOff>
      <xdr:row>453</xdr:row>
      <xdr:rowOff>180976</xdr:rowOff>
    </xdr:to>
    <xdr:sp>
      <xdr:nvSpPr>
        <xdr:cNvPr id="71" name="Rectangle 70">
          <a:hlinkClick xmlns:r="http://schemas.openxmlformats.org/officeDocument/2006/relationships" r:id="rId1"/>
        </xdr:cNvPr>
        <xdr:cNvSpPr/>
      </xdr:nvSpPr>
      <xdr:spPr>
        <a:xfrm>
          <a:off x="7372350" y="863822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xdr:twoCellAnchor>
    <xdr:from>
      <xdr:col>6</xdr:col>
      <xdr:colOff>38100</xdr:colOff>
      <xdr:row>486</xdr:row>
      <xdr:rowOff>19050</xdr:rowOff>
    </xdr:from>
    <xdr:to>
      <xdr:col>6</xdr:col>
      <xdr:colOff>1104900</xdr:colOff>
      <xdr:row>487</xdr:row>
      <xdr:rowOff>180976</xdr:rowOff>
    </xdr:to>
    <xdr:sp>
      <xdr:nvSpPr>
        <xdr:cNvPr id="72" name="Rectangle 71">
          <a:hlinkClick xmlns:r="http://schemas.openxmlformats.org/officeDocument/2006/relationships" r:id="rId1"/>
        </xdr:cNvPr>
        <xdr:cNvSpPr/>
      </xdr:nvSpPr>
      <xdr:spPr>
        <a:xfrm>
          <a:off x="7372350" y="928782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492</xdr:row>
          <xdr:rowOff>104775</xdr:rowOff>
        </xdr:from>
        <xdr:to>
          <xdr:col>1</xdr:col>
          <xdr:colOff>581025</xdr:colOff>
          <xdr:row>494</xdr:row>
          <xdr:rowOff>76200</xdr:rowOff>
        </xdr:to>
        <xdr:sp>
          <xdr:nvSpPr>
            <xdr:cNvPr id="3115" name="Option Button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1362075" y="94107000"/>
              <a:ext cx="514350" cy="3524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Mothly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492</xdr:row>
          <xdr:rowOff>66675</xdr:rowOff>
        </xdr:from>
        <xdr:to>
          <xdr:col>6</xdr:col>
          <xdr:colOff>123825</xdr:colOff>
          <xdr:row>494</xdr:row>
          <xdr:rowOff>123825</xdr:rowOff>
        </xdr:to>
        <xdr:sp>
          <xdr:nvSpPr>
            <xdr:cNvPr id="3116" name="Option Button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6381750" y="94068900"/>
              <a:ext cx="1076325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Hours Worked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492</xdr:row>
          <xdr:rowOff>66675</xdr:rowOff>
        </xdr:from>
        <xdr:to>
          <xdr:col>3</xdr:col>
          <xdr:colOff>904875</xdr:colOff>
          <xdr:row>494</xdr:row>
          <xdr:rowOff>123825</xdr:rowOff>
        </xdr:to>
        <xdr:sp>
          <xdr:nvSpPr>
            <xdr:cNvPr id="3117" name="Option Button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4057650" y="94068900"/>
              <a:ext cx="876300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Working Days 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486</xdr:row>
      <xdr:rowOff>19050</xdr:rowOff>
    </xdr:from>
    <xdr:to>
      <xdr:col>6</xdr:col>
      <xdr:colOff>1104900</xdr:colOff>
      <xdr:row>487</xdr:row>
      <xdr:rowOff>180976</xdr:rowOff>
    </xdr:to>
    <xdr:sp>
      <xdr:nvSpPr>
        <xdr:cNvPr id="76" name="Rectangle 75">
          <a:hlinkClick xmlns:r="http://schemas.openxmlformats.org/officeDocument/2006/relationships" r:id="rId1"/>
        </xdr:cNvPr>
        <xdr:cNvSpPr/>
      </xdr:nvSpPr>
      <xdr:spPr>
        <a:xfrm>
          <a:off x="7372350" y="928782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xdr:twoCellAnchor>
    <xdr:from>
      <xdr:col>6</xdr:col>
      <xdr:colOff>38100</xdr:colOff>
      <xdr:row>530</xdr:row>
      <xdr:rowOff>19050</xdr:rowOff>
    </xdr:from>
    <xdr:to>
      <xdr:col>6</xdr:col>
      <xdr:colOff>1104900</xdr:colOff>
      <xdr:row>531</xdr:row>
      <xdr:rowOff>180976</xdr:rowOff>
    </xdr:to>
    <xdr:sp>
      <xdr:nvSpPr>
        <xdr:cNvPr id="77" name="Rectangle 76">
          <a:hlinkClick xmlns:r="http://schemas.openxmlformats.org/officeDocument/2006/relationships" r:id="rId1"/>
        </xdr:cNvPr>
        <xdr:cNvSpPr/>
      </xdr:nvSpPr>
      <xdr:spPr>
        <a:xfrm>
          <a:off x="7372350" y="1012793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536</xdr:row>
          <xdr:rowOff>104775</xdr:rowOff>
        </xdr:from>
        <xdr:to>
          <xdr:col>1</xdr:col>
          <xdr:colOff>581025</xdr:colOff>
          <xdr:row>538</xdr:row>
          <xdr:rowOff>76200</xdr:rowOff>
        </xdr:to>
        <xdr:sp>
          <xdr:nvSpPr>
            <xdr:cNvPr id="3118" name="Option Button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1362075" y="102508050"/>
              <a:ext cx="514350" cy="3524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Mothly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536</xdr:row>
          <xdr:rowOff>66675</xdr:rowOff>
        </xdr:from>
        <xdr:to>
          <xdr:col>6</xdr:col>
          <xdr:colOff>123825</xdr:colOff>
          <xdr:row>538</xdr:row>
          <xdr:rowOff>123825</xdr:rowOff>
        </xdr:to>
        <xdr:sp>
          <xdr:nvSpPr>
            <xdr:cNvPr id="3119" name="Option Button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6381750" y="102469950"/>
              <a:ext cx="1076325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Hours Worked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536</xdr:row>
          <xdr:rowOff>66675</xdr:rowOff>
        </xdr:from>
        <xdr:to>
          <xdr:col>3</xdr:col>
          <xdr:colOff>904875</xdr:colOff>
          <xdr:row>538</xdr:row>
          <xdr:rowOff>123825</xdr:rowOff>
        </xdr:to>
        <xdr:sp>
          <xdr:nvSpPr>
            <xdr:cNvPr id="3120" name="Option Button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4057650" y="102469950"/>
              <a:ext cx="876300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Working Days 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530</xdr:row>
      <xdr:rowOff>19050</xdr:rowOff>
    </xdr:from>
    <xdr:to>
      <xdr:col>6</xdr:col>
      <xdr:colOff>1104900</xdr:colOff>
      <xdr:row>531</xdr:row>
      <xdr:rowOff>180976</xdr:rowOff>
    </xdr:to>
    <xdr:sp>
      <xdr:nvSpPr>
        <xdr:cNvPr id="81" name="Rectangle 80">
          <a:hlinkClick xmlns:r="http://schemas.openxmlformats.org/officeDocument/2006/relationships" r:id="rId1"/>
        </xdr:cNvPr>
        <xdr:cNvSpPr/>
      </xdr:nvSpPr>
      <xdr:spPr>
        <a:xfrm>
          <a:off x="7372350" y="1012793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xdr:twoCellAnchor>
    <xdr:from>
      <xdr:col>6</xdr:col>
      <xdr:colOff>38100</xdr:colOff>
      <xdr:row>566</xdr:row>
      <xdr:rowOff>19050</xdr:rowOff>
    </xdr:from>
    <xdr:to>
      <xdr:col>6</xdr:col>
      <xdr:colOff>1104900</xdr:colOff>
      <xdr:row>567</xdr:row>
      <xdr:rowOff>180976</xdr:rowOff>
    </xdr:to>
    <xdr:sp>
      <xdr:nvSpPr>
        <xdr:cNvPr id="87" name="Rectangle 86">
          <a:hlinkClick xmlns:r="http://schemas.openxmlformats.org/officeDocument/2006/relationships" r:id="rId1"/>
        </xdr:cNvPr>
        <xdr:cNvSpPr/>
      </xdr:nvSpPr>
      <xdr:spPr>
        <a:xfrm>
          <a:off x="7372350" y="1081563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572</xdr:row>
          <xdr:rowOff>104775</xdr:rowOff>
        </xdr:from>
        <xdr:to>
          <xdr:col>1</xdr:col>
          <xdr:colOff>581025</xdr:colOff>
          <xdr:row>574</xdr:row>
          <xdr:rowOff>76200</xdr:rowOff>
        </xdr:to>
        <xdr:sp>
          <xdr:nvSpPr>
            <xdr:cNvPr id="3124" name="Option Button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1362075" y="109385100"/>
              <a:ext cx="514350" cy="3524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Mothly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572</xdr:row>
          <xdr:rowOff>66675</xdr:rowOff>
        </xdr:from>
        <xdr:to>
          <xdr:col>6</xdr:col>
          <xdr:colOff>123825</xdr:colOff>
          <xdr:row>574</xdr:row>
          <xdr:rowOff>123825</xdr:rowOff>
        </xdr:to>
        <xdr:sp>
          <xdr:nvSpPr>
            <xdr:cNvPr id="3125" name="Option Button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6381750" y="109347000"/>
              <a:ext cx="1076325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Hours Worked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572</xdr:row>
          <xdr:rowOff>66675</xdr:rowOff>
        </xdr:from>
        <xdr:to>
          <xdr:col>3</xdr:col>
          <xdr:colOff>904875</xdr:colOff>
          <xdr:row>574</xdr:row>
          <xdr:rowOff>123825</xdr:rowOff>
        </xdr:to>
        <xdr:sp>
          <xdr:nvSpPr>
            <xdr:cNvPr id="3126" name="Option Button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4057650" y="109347000"/>
              <a:ext cx="876300" cy="438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No. Working Days  </a:t>
              </a:r>
              <a:endParaRPr lang="en-US" sz="800" b="0" i="0" u="none" strike="noStrike" baseline="0">
                <a:solidFill>
                  <a:srgbClr val="000000"/>
                </a:solidFill>
                <a:latin typeface="Tahoma" panose="020B0604030504040204"/>
                <a:ea typeface="Tahoma" panose="020B0604030504040204"/>
                <a:cs typeface="Tahoma" panose="020B0604030504040204"/>
              </a:endParaRP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566</xdr:row>
      <xdr:rowOff>19050</xdr:rowOff>
    </xdr:from>
    <xdr:to>
      <xdr:col>6</xdr:col>
      <xdr:colOff>1104900</xdr:colOff>
      <xdr:row>567</xdr:row>
      <xdr:rowOff>180976</xdr:rowOff>
    </xdr:to>
    <xdr:sp>
      <xdr:nvSpPr>
        <xdr:cNvPr id="91" name="Rectangle 90">
          <a:hlinkClick xmlns:r="http://schemas.openxmlformats.org/officeDocument/2006/relationships" r:id="rId1"/>
        </xdr:cNvPr>
        <xdr:cNvSpPr/>
      </xdr:nvSpPr>
      <xdr:spPr>
        <a:xfrm>
          <a:off x="7372350" y="1081563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  <a:endParaRPr lang="en-US" sz="1600" b="1">
            <a:solidFill>
              <a:schemeClr val="tx2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CHICHI\Desktop\CHICHI  PAYROLL- NEW VERSION EXCELL SHEET(1) 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Payroll-January 2019"/>
      <sheetName val="Salary Slip-Jan 2019"/>
      <sheetName val="NSSF-Jan 19"/>
      <sheetName val="Employee Personal Details"/>
      <sheetName val="Payroll FEB -2019"/>
      <sheetName val="Salary Slip -FEB 2019"/>
      <sheetName val=" NSSF - FEB"/>
      <sheetName val="Payroll March 2019"/>
      <sheetName val="Salary slip March 19"/>
      <sheetName val="NSSF - March"/>
      <sheetName val="Payroll April-19"/>
      <sheetName val="Salary Slip-April 19"/>
      <sheetName val="NSSF- April"/>
      <sheetName val="Payroll May 19"/>
      <sheetName val="Salary Slip -May 19"/>
      <sheetName val="NSSF-May 19"/>
      <sheetName val="Payroll June-19"/>
      <sheetName val="Salary Slip- June"/>
      <sheetName val="NSSF-June 19"/>
      <sheetName val="Payroll July - 19"/>
      <sheetName val="Salary Slip -July 19"/>
      <sheetName val="NSSF - July 19"/>
      <sheetName val="Payroll Aug-19"/>
      <sheetName val="Salary Slip -Aug 19"/>
      <sheetName val="NSSF-Aug 19"/>
      <sheetName val="Payroll Sep-19"/>
      <sheetName val="Salary Slip-Sept 19"/>
      <sheetName val="NSSF-Sept 19"/>
      <sheetName val="Payroll Oct-19"/>
      <sheetName val="Salary Slip -OCT 19"/>
      <sheetName val="NSSF - Oct 19"/>
      <sheetName val="Payroll Nov-19"/>
      <sheetName val="Salary Slip-Nov 19"/>
      <sheetName val="NSSF-Nov 19"/>
      <sheetName val="Payroll Dec -19"/>
      <sheetName val="Salary Slip- Dec 19"/>
      <sheetName val="NSSF - DEC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cevarist.m@gmail.com" TargetMode="External"/><Relationship Id="rId8" Type="http://schemas.openxmlformats.org/officeDocument/2006/relationships/hyperlink" Target="mailto:issangyamary@gmail.com" TargetMode="External"/><Relationship Id="rId7" Type="http://schemas.openxmlformats.org/officeDocument/2006/relationships/hyperlink" Target="mailto:revocaredare@gmail.com" TargetMode="External"/><Relationship Id="rId6" Type="http://schemas.openxmlformats.org/officeDocument/2006/relationships/hyperlink" Target="mailto:benjaminwellmanwanco@gmail.com" TargetMode="External"/><Relationship Id="rId5" Type="http://schemas.openxmlformats.org/officeDocument/2006/relationships/hyperlink" Target="mailto:wellahelakridi18@gmail.com" TargetMode="External"/><Relationship Id="rId4" Type="http://schemas.openxmlformats.org/officeDocument/2006/relationships/hyperlink" Target="mailto:mtangiomari93@gmail.com" TargetMode="External"/><Relationship Id="rId3" Type="http://schemas.openxmlformats.org/officeDocument/2006/relationships/hyperlink" Target="mailto:rahimyusra3@gmail.com" TargetMode="External"/><Relationship Id="rId2" Type="http://schemas.openxmlformats.org/officeDocument/2006/relationships/hyperlink" Target="mailto:morrismaureen900@gmail.com" TargetMode="External"/><Relationship Id="rId17" Type="http://schemas.openxmlformats.org/officeDocument/2006/relationships/hyperlink" Target="mailto:fjosephat55@gmail.com" TargetMode="External"/><Relationship Id="rId16" Type="http://schemas.openxmlformats.org/officeDocument/2006/relationships/hyperlink" Target="mailto:nuningati@gmail.com" TargetMode="External"/><Relationship Id="rId15" Type="http://schemas.openxmlformats.org/officeDocument/2006/relationships/hyperlink" Target="mailto:mbonikemwamba1@gmail.com" TargetMode="External"/><Relationship Id="rId14" Type="http://schemas.openxmlformats.org/officeDocument/2006/relationships/hyperlink" Target="mailto:jokolosalumu@gmail.com" TargetMode="External"/><Relationship Id="rId13" Type="http://schemas.openxmlformats.org/officeDocument/2006/relationships/hyperlink" Target="mailto:Nellhwilbert90@gmail.com" TargetMode="External"/><Relationship Id="rId12" Type="http://schemas.openxmlformats.org/officeDocument/2006/relationships/hyperlink" Target="mailto:lilianirene54@gmail.com" TargetMode="External"/><Relationship Id="rId11" Type="http://schemas.openxmlformats.org/officeDocument/2006/relationships/hyperlink" Target="mailto:msakiannie800@gmail.com" TargetMode="External"/><Relationship Id="rId10" Type="http://schemas.openxmlformats.org/officeDocument/2006/relationships/hyperlink" Target="mailto:ramadhanramso2@gmail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59"/>
  <sheetViews>
    <sheetView topLeftCell="A32" workbookViewId="0">
      <selection activeCell="D42" sqref="D42"/>
    </sheetView>
  </sheetViews>
  <sheetFormatPr defaultColWidth="9.14285714285714" defaultRowHeight="15"/>
  <cols>
    <col min="1" max="1" width="7.14285714285714" style="388" customWidth="1"/>
    <col min="2" max="2" width="39.4285714285714" style="388" customWidth="1"/>
    <col min="3" max="3" width="24" style="388" customWidth="1"/>
    <col min="4" max="4" width="31.2857142857143" style="388" customWidth="1"/>
    <col min="5" max="5" width="28.4285714285714" style="388" customWidth="1"/>
    <col min="6" max="6" width="20.8571428571429" style="389" customWidth="1"/>
    <col min="7" max="7" width="24.2857142857143" style="389" customWidth="1"/>
    <col min="8" max="8" width="41.4285714285714" style="389" customWidth="1"/>
    <col min="9" max="9" width="33.2857142857143" style="389" customWidth="1"/>
    <col min="10" max="10" width="25" style="388" customWidth="1"/>
    <col min="11" max="11" width="24.7142857142857" style="388" customWidth="1"/>
    <col min="12" max="12" width="18.8571428571429" style="390" customWidth="1"/>
    <col min="13" max="13" width="17.4285714285714" style="390" customWidth="1"/>
    <col min="14" max="14" width="19.4285714285714" style="390" customWidth="1"/>
    <col min="15" max="15" width="33.2857142857143" style="388" customWidth="1"/>
    <col min="16" max="16" width="17.8571428571429" style="388" customWidth="1"/>
    <col min="17" max="17" width="24.1428571428571" style="391" customWidth="1"/>
    <col min="18" max="18" width="12.7142857142857" style="391" customWidth="1"/>
    <col min="19" max="19" width="13" style="391" customWidth="1"/>
    <col min="20" max="20" width="13.7142857142857" style="391" customWidth="1"/>
    <col min="21" max="21" width="31.1428571428571" style="391" customWidth="1"/>
    <col min="22" max="16384" width="9.14285714285714" style="391"/>
  </cols>
  <sheetData>
    <row r="1" s="385" customFormat="1" ht="15.75" spans="1:16">
      <c r="A1" s="392" t="s">
        <v>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</row>
    <row r="2" s="385" customFormat="1" ht="15.75" spans="1:16">
      <c r="A2" s="392" t="s">
        <v>1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</row>
    <row r="3" s="385" customFormat="1" ht="15.75" spans="1:16">
      <c r="A3" s="392" t="s">
        <v>2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</row>
    <row r="4" s="385" customFormat="1" ht="15.75" spans="1:16">
      <c r="A4" s="392" t="s">
        <v>3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</row>
    <row r="5" s="385" customFormat="1" ht="15.75" spans="1:16">
      <c r="A5" s="392" t="s">
        <v>4</v>
      </c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</row>
    <row r="6" s="385" customFormat="1" ht="15.75" spans="1:16">
      <c r="A6" s="392" t="s">
        <v>5</v>
      </c>
      <c r="B6" s="392"/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92"/>
      <c r="N6" s="392"/>
      <c r="O6" s="392"/>
      <c r="P6" s="406"/>
    </row>
    <row r="7" ht="30" spans="1:21">
      <c r="A7" s="393" t="s">
        <v>6</v>
      </c>
      <c r="B7" s="393" t="s">
        <v>7</v>
      </c>
      <c r="C7" s="393" t="s">
        <v>8</v>
      </c>
      <c r="D7" s="393" t="s">
        <v>9</v>
      </c>
      <c r="E7" s="393" t="s">
        <v>10</v>
      </c>
      <c r="F7" s="394" t="s">
        <v>11</v>
      </c>
      <c r="G7" s="394" t="s">
        <v>12</v>
      </c>
      <c r="H7" s="395" t="s">
        <v>13</v>
      </c>
      <c r="I7" s="395" t="s">
        <v>14</v>
      </c>
      <c r="J7" s="393" t="s">
        <v>15</v>
      </c>
      <c r="K7" s="393" t="s">
        <v>16</v>
      </c>
      <c r="L7" s="407" t="s">
        <v>17</v>
      </c>
      <c r="M7" s="407" t="s">
        <v>18</v>
      </c>
      <c r="N7" s="407" t="s">
        <v>19</v>
      </c>
      <c r="O7" s="393" t="s">
        <v>20</v>
      </c>
      <c r="P7" s="393" t="s">
        <v>21</v>
      </c>
      <c r="Q7" s="393" t="s">
        <v>22</v>
      </c>
      <c r="R7" s="428" t="s">
        <v>23</v>
      </c>
      <c r="S7" s="428" t="s">
        <v>24</v>
      </c>
      <c r="T7" s="428" t="s">
        <v>25</v>
      </c>
      <c r="U7" s="428" t="s">
        <v>26</v>
      </c>
    </row>
    <row r="8" ht="30" spans="1:21">
      <c r="A8" s="77">
        <v>1</v>
      </c>
      <c r="B8" s="88" t="s">
        <v>27</v>
      </c>
      <c r="C8" s="77"/>
      <c r="D8" s="69" t="s">
        <v>28</v>
      </c>
      <c r="E8" s="69" t="s">
        <v>29</v>
      </c>
      <c r="F8" s="396">
        <v>44713</v>
      </c>
      <c r="G8" s="396">
        <v>45077</v>
      </c>
      <c r="H8" s="397">
        <v>35403</v>
      </c>
      <c r="I8" s="77" t="s">
        <v>30</v>
      </c>
      <c r="J8" s="77" t="s">
        <v>31</v>
      </c>
      <c r="K8" s="201">
        <v>47008389</v>
      </c>
      <c r="L8" s="77">
        <v>21210052170</v>
      </c>
      <c r="M8" s="408" t="s">
        <v>32</v>
      </c>
      <c r="N8" s="435" t="s">
        <v>33</v>
      </c>
      <c r="O8" s="410" t="s">
        <v>34</v>
      </c>
      <c r="P8" s="77" t="s">
        <v>35</v>
      </c>
      <c r="Q8" s="202" t="s">
        <v>36</v>
      </c>
      <c r="R8" s="202" t="s">
        <v>37</v>
      </c>
      <c r="S8" s="202">
        <v>152967659</v>
      </c>
      <c r="T8" s="202" t="s">
        <v>38</v>
      </c>
      <c r="U8" s="429" t="s">
        <v>39</v>
      </c>
    </row>
    <row r="9" ht="30" spans="1:21">
      <c r="A9" s="77">
        <v>2</v>
      </c>
      <c r="B9" s="398" t="s">
        <v>40</v>
      </c>
      <c r="C9" s="77"/>
      <c r="D9" s="69" t="s">
        <v>41</v>
      </c>
      <c r="E9" s="69" t="s">
        <v>42</v>
      </c>
      <c r="F9" s="396">
        <v>44713</v>
      </c>
      <c r="G9" s="396">
        <v>45077</v>
      </c>
      <c r="H9" s="396">
        <v>35577</v>
      </c>
      <c r="I9" s="77" t="s">
        <v>43</v>
      </c>
      <c r="J9" s="77" t="s">
        <v>31</v>
      </c>
      <c r="K9" s="202">
        <v>46439015</v>
      </c>
      <c r="L9" s="77">
        <v>21210050234</v>
      </c>
      <c r="M9" s="408" t="s">
        <v>32</v>
      </c>
      <c r="N9" s="411" t="s">
        <v>44</v>
      </c>
      <c r="O9" s="410" t="s">
        <v>45</v>
      </c>
      <c r="P9" s="77" t="s">
        <v>35</v>
      </c>
      <c r="Q9" s="202" t="s">
        <v>46</v>
      </c>
      <c r="R9" s="202" t="s">
        <v>37</v>
      </c>
      <c r="S9" s="202">
        <v>156595373</v>
      </c>
      <c r="T9" s="202" t="s">
        <v>47</v>
      </c>
      <c r="U9" s="429" t="s">
        <v>48</v>
      </c>
    </row>
    <row r="10" s="386" customFormat="1" ht="15.95" customHeight="1" spans="1:21">
      <c r="A10" s="77">
        <v>3</v>
      </c>
      <c r="B10" s="399" t="s">
        <v>49</v>
      </c>
      <c r="C10" s="272"/>
      <c r="D10" s="400"/>
      <c r="E10" s="400"/>
      <c r="F10" s="401"/>
      <c r="G10" s="401"/>
      <c r="H10" s="401"/>
      <c r="I10" s="272" t="s">
        <v>30</v>
      </c>
      <c r="J10" s="272" t="s">
        <v>31</v>
      </c>
      <c r="K10" s="412">
        <v>56191057</v>
      </c>
      <c r="L10" s="413"/>
      <c r="M10" s="272"/>
      <c r="N10" s="414"/>
      <c r="O10" s="415"/>
      <c r="P10" s="272"/>
      <c r="Q10" s="430"/>
      <c r="R10" s="430"/>
      <c r="S10" s="430"/>
      <c r="T10" s="430"/>
      <c r="U10" s="430"/>
    </row>
    <row r="11" s="386" customFormat="1" ht="15.75" spans="1:21">
      <c r="A11" s="77">
        <v>4</v>
      </c>
      <c r="B11" s="402" t="s">
        <v>50</v>
      </c>
      <c r="C11" s="272"/>
      <c r="D11" s="272" t="s">
        <v>51</v>
      </c>
      <c r="E11" s="400" t="s">
        <v>52</v>
      </c>
      <c r="F11" s="401">
        <v>44470</v>
      </c>
      <c r="G11" s="401">
        <v>44835</v>
      </c>
      <c r="H11" s="401"/>
      <c r="I11" s="272" t="s">
        <v>30</v>
      </c>
      <c r="J11" s="272" t="s">
        <v>31</v>
      </c>
      <c r="K11" s="416">
        <v>40701204</v>
      </c>
      <c r="L11" s="417">
        <v>23810033737</v>
      </c>
      <c r="M11" s="418" t="s">
        <v>32</v>
      </c>
      <c r="N11" s="414"/>
      <c r="O11" s="415"/>
      <c r="P11" s="272"/>
      <c r="Q11" s="430"/>
      <c r="R11" s="430"/>
      <c r="S11" s="430"/>
      <c r="T11" s="430"/>
      <c r="U11" s="430"/>
    </row>
    <row r="12" ht="30" customHeight="1" spans="1:24">
      <c r="A12" s="77">
        <v>5</v>
      </c>
      <c r="B12" s="80" t="s">
        <v>53</v>
      </c>
      <c r="C12" s="77"/>
      <c r="D12" s="81" t="s">
        <v>54</v>
      </c>
      <c r="E12" s="69" t="s">
        <v>52</v>
      </c>
      <c r="F12" s="396">
        <v>44835</v>
      </c>
      <c r="G12" s="396" t="s">
        <v>55</v>
      </c>
      <c r="H12" s="403">
        <v>32867</v>
      </c>
      <c r="I12" s="403" t="s">
        <v>30</v>
      </c>
      <c r="J12" s="77" t="s">
        <v>31</v>
      </c>
      <c r="K12" s="77"/>
      <c r="L12" s="77"/>
      <c r="M12" s="408" t="s">
        <v>32</v>
      </c>
      <c r="N12" s="419">
        <v>719434380</v>
      </c>
      <c r="O12" s="410"/>
      <c r="P12" s="77" t="s">
        <v>56</v>
      </c>
      <c r="Q12" s="202" t="s">
        <v>57</v>
      </c>
      <c r="R12" s="202" t="s">
        <v>58</v>
      </c>
      <c r="S12" s="202"/>
      <c r="T12" s="202" t="s">
        <v>47</v>
      </c>
      <c r="U12" s="202" t="s">
        <v>59</v>
      </c>
      <c r="W12" s="386"/>
      <c r="X12" s="386"/>
    </row>
    <row r="13" ht="18.75" spans="1:24">
      <c r="A13" s="77">
        <v>6</v>
      </c>
      <c r="B13" s="80" t="s">
        <v>60</v>
      </c>
      <c r="C13" s="77"/>
      <c r="D13" s="81" t="s">
        <v>61</v>
      </c>
      <c r="E13" s="69" t="s">
        <v>52</v>
      </c>
      <c r="F13" s="396">
        <v>44713</v>
      </c>
      <c r="G13" s="396">
        <v>45077</v>
      </c>
      <c r="H13" s="403"/>
      <c r="I13" s="403" t="s">
        <v>30</v>
      </c>
      <c r="J13" s="77" t="s">
        <v>31</v>
      </c>
      <c r="K13" s="202"/>
      <c r="L13" s="77"/>
      <c r="M13" s="408" t="s">
        <v>32</v>
      </c>
      <c r="N13" s="411">
        <v>784141565</v>
      </c>
      <c r="O13" s="410"/>
      <c r="P13" s="77"/>
      <c r="Q13" s="202"/>
      <c r="R13" s="202"/>
      <c r="S13" s="202"/>
      <c r="T13" s="202"/>
      <c r="U13" s="202"/>
      <c r="W13" s="386"/>
      <c r="X13" s="386"/>
    </row>
    <row r="14" ht="18.75" spans="1:24">
      <c r="A14" s="77">
        <v>7</v>
      </c>
      <c r="B14" s="80" t="s">
        <v>62</v>
      </c>
      <c r="C14" s="77"/>
      <c r="D14" s="81" t="s">
        <v>63</v>
      </c>
      <c r="E14" s="69" t="s">
        <v>52</v>
      </c>
      <c r="F14" s="396">
        <v>44713</v>
      </c>
      <c r="G14" s="396">
        <v>45077</v>
      </c>
      <c r="H14" s="403">
        <v>31368</v>
      </c>
      <c r="I14" s="403" t="s">
        <v>30</v>
      </c>
      <c r="J14" s="77" t="s">
        <v>31</v>
      </c>
      <c r="K14" s="205">
        <v>61530832</v>
      </c>
      <c r="L14" s="77">
        <v>23810033240</v>
      </c>
      <c r="M14" s="408" t="s">
        <v>32</v>
      </c>
      <c r="N14" s="419" t="s">
        <v>64</v>
      </c>
      <c r="O14" s="410" t="s">
        <v>65</v>
      </c>
      <c r="P14" s="77" t="s">
        <v>66</v>
      </c>
      <c r="Q14" s="202" t="s">
        <v>67</v>
      </c>
      <c r="R14" s="202" t="s">
        <v>37</v>
      </c>
      <c r="S14" s="202" t="s">
        <v>68</v>
      </c>
      <c r="T14" s="202" t="s">
        <v>47</v>
      </c>
      <c r="U14" s="202" t="s">
        <v>59</v>
      </c>
      <c r="W14" s="386"/>
      <c r="X14" s="386"/>
    </row>
    <row r="15" ht="18.75" spans="1:24">
      <c r="A15" s="77">
        <v>8</v>
      </c>
      <c r="B15" s="80" t="s">
        <v>69</v>
      </c>
      <c r="C15" s="77"/>
      <c r="D15" s="77" t="s">
        <v>70</v>
      </c>
      <c r="E15" s="69" t="s">
        <v>71</v>
      </c>
      <c r="F15" s="396">
        <v>44713</v>
      </c>
      <c r="G15" s="396">
        <v>45077</v>
      </c>
      <c r="H15" s="403">
        <v>34569</v>
      </c>
      <c r="I15" s="403" t="s">
        <v>30</v>
      </c>
      <c r="J15" s="77" t="s">
        <v>31</v>
      </c>
      <c r="K15" s="202">
        <v>46902058</v>
      </c>
      <c r="L15" s="77">
        <v>23810033391</v>
      </c>
      <c r="M15" s="408" t="s">
        <v>32</v>
      </c>
      <c r="N15" s="419" t="s">
        <v>72</v>
      </c>
      <c r="O15" s="410" t="s">
        <v>73</v>
      </c>
      <c r="P15" s="77" t="s">
        <v>74</v>
      </c>
      <c r="Q15" s="202" t="s">
        <v>75</v>
      </c>
      <c r="R15" s="202" t="s">
        <v>37</v>
      </c>
      <c r="S15" s="202"/>
      <c r="T15" s="202" t="s">
        <v>38</v>
      </c>
      <c r="U15" s="202" t="s">
        <v>76</v>
      </c>
      <c r="W15" s="386"/>
      <c r="X15" s="386"/>
    </row>
    <row r="16" ht="18.75" spans="1:24">
      <c r="A16" s="77">
        <v>9</v>
      </c>
      <c r="B16" s="80" t="s">
        <v>77</v>
      </c>
      <c r="C16" s="77"/>
      <c r="D16" s="77" t="s">
        <v>70</v>
      </c>
      <c r="E16" s="69" t="s">
        <v>71</v>
      </c>
      <c r="F16" s="396">
        <v>44713</v>
      </c>
      <c r="G16" s="396">
        <v>45077</v>
      </c>
      <c r="H16" s="403">
        <v>33750</v>
      </c>
      <c r="I16" s="403" t="s">
        <v>30</v>
      </c>
      <c r="J16" s="77" t="s">
        <v>31</v>
      </c>
      <c r="K16" s="205">
        <v>45003574</v>
      </c>
      <c r="L16" s="77">
        <v>23810033235</v>
      </c>
      <c r="M16" s="408" t="s">
        <v>32</v>
      </c>
      <c r="N16" s="419" t="s">
        <v>78</v>
      </c>
      <c r="O16" s="410" t="s">
        <v>79</v>
      </c>
      <c r="P16" s="77" t="s">
        <v>80</v>
      </c>
      <c r="Q16" s="202" t="s">
        <v>81</v>
      </c>
      <c r="R16" s="202" t="s">
        <v>37</v>
      </c>
      <c r="S16" s="202" t="s">
        <v>82</v>
      </c>
      <c r="T16" s="202" t="s">
        <v>47</v>
      </c>
      <c r="U16" s="202" t="s">
        <v>83</v>
      </c>
      <c r="W16" s="386"/>
      <c r="X16" s="386"/>
    </row>
    <row r="17" ht="18.75" spans="1:24">
      <c r="A17" s="77">
        <v>10</v>
      </c>
      <c r="B17" s="80" t="s">
        <v>84</v>
      </c>
      <c r="C17" s="77"/>
      <c r="D17" s="77" t="s">
        <v>70</v>
      </c>
      <c r="E17" s="69" t="s">
        <v>71</v>
      </c>
      <c r="F17" s="396">
        <v>44713</v>
      </c>
      <c r="G17" s="396">
        <v>45077</v>
      </c>
      <c r="H17" s="403">
        <v>33963</v>
      </c>
      <c r="I17" s="403" t="s">
        <v>43</v>
      </c>
      <c r="J17" s="77" t="s">
        <v>31</v>
      </c>
      <c r="K17" s="205">
        <v>63948400</v>
      </c>
      <c r="L17" s="77">
        <v>152227807800</v>
      </c>
      <c r="M17" s="420" t="s">
        <v>85</v>
      </c>
      <c r="N17" s="419" t="s">
        <v>86</v>
      </c>
      <c r="O17" s="421" t="s">
        <v>87</v>
      </c>
      <c r="P17" s="77" t="s">
        <v>88</v>
      </c>
      <c r="Q17" s="202" t="s">
        <v>89</v>
      </c>
      <c r="R17" s="202" t="s">
        <v>37</v>
      </c>
      <c r="S17" s="202" t="s">
        <v>90</v>
      </c>
      <c r="T17" s="202" t="s">
        <v>38</v>
      </c>
      <c r="U17" s="202" t="s">
        <v>91</v>
      </c>
      <c r="W17" s="386"/>
      <c r="X17" s="386"/>
    </row>
    <row r="18" ht="18.75" spans="1:21">
      <c r="A18" s="77">
        <v>11</v>
      </c>
      <c r="B18" s="80" t="s">
        <v>92</v>
      </c>
      <c r="C18" s="77"/>
      <c r="D18" s="77" t="s">
        <v>70</v>
      </c>
      <c r="E18" s="69" t="s">
        <v>71</v>
      </c>
      <c r="F18" s="396">
        <v>44713</v>
      </c>
      <c r="G18" s="396">
        <v>45077</v>
      </c>
      <c r="H18" s="403">
        <v>34312</v>
      </c>
      <c r="I18" s="403" t="s">
        <v>43</v>
      </c>
      <c r="J18" s="77" t="s">
        <v>31</v>
      </c>
      <c r="K18" s="202">
        <v>45230872</v>
      </c>
      <c r="L18" s="77">
        <v>23810033691</v>
      </c>
      <c r="M18" s="408" t="s">
        <v>32</v>
      </c>
      <c r="N18" s="419" t="s">
        <v>93</v>
      </c>
      <c r="O18" s="410"/>
      <c r="P18" s="77" t="s">
        <v>80</v>
      </c>
      <c r="Q18" s="202"/>
      <c r="R18" s="202" t="s">
        <v>37</v>
      </c>
      <c r="S18" s="202"/>
      <c r="T18" s="202" t="s">
        <v>38</v>
      </c>
      <c r="U18" s="202" t="s">
        <v>94</v>
      </c>
    </row>
    <row r="19" ht="18.75" spans="1:21">
      <c r="A19" s="77">
        <v>12</v>
      </c>
      <c r="B19" s="80" t="s">
        <v>95</v>
      </c>
      <c r="C19" s="77"/>
      <c r="D19" s="77" t="s">
        <v>70</v>
      </c>
      <c r="E19" s="69" t="s">
        <v>71</v>
      </c>
      <c r="F19" s="396">
        <v>44713</v>
      </c>
      <c r="G19" s="396">
        <v>45077</v>
      </c>
      <c r="H19" s="403">
        <v>34164</v>
      </c>
      <c r="I19" s="403" t="s">
        <v>30</v>
      </c>
      <c r="J19" s="77" t="s">
        <v>31</v>
      </c>
      <c r="K19" s="202">
        <v>45225699</v>
      </c>
      <c r="L19" s="77">
        <v>21410024500</v>
      </c>
      <c r="M19" s="408" t="s">
        <v>32</v>
      </c>
      <c r="N19" s="419" t="s">
        <v>96</v>
      </c>
      <c r="O19" s="410" t="s">
        <v>97</v>
      </c>
      <c r="P19" s="77" t="s">
        <v>66</v>
      </c>
      <c r="Q19" s="202" t="s">
        <v>98</v>
      </c>
      <c r="R19" s="202" t="s">
        <v>58</v>
      </c>
      <c r="S19" s="202" t="s">
        <v>99</v>
      </c>
      <c r="T19" s="202" t="s">
        <v>38</v>
      </c>
      <c r="U19" s="202" t="s">
        <v>76</v>
      </c>
    </row>
    <row r="20" ht="18.75" spans="1:21">
      <c r="A20" s="77">
        <v>13</v>
      </c>
      <c r="B20" s="80" t="s">
        <v>100</v>
      </c>
      <c r="C20" s="77"/>
      <c r="D20" s="77" t="s">
        <v>70</v>
      </c>
      <c r="E20" s="83" t="s">
        <v>71</v>
      </c>
      <c r="F20" s="396">
        <v>44714</v>
      </c>
      <c r="G20" s="396">
        <v>45077</v>
      </c>
      <c r="H20" s="403">
        <v>33574</v>
      </c>
      <c r="I20" s="403" t="s">
        <v>43</v>
      </c>
      <c r="J20" s="77" t="s">
        <v>31</v>
      </c>
      <c r="K20" s="205">
        <v>66146992</v>
      </c>
      <c r="L20" s="77">
        <v>23810033736</v>
      </c>
      <c r="M20" s="408" t="s">
        <v>32</v>
      </c>
      <c r="N20" s="420" t="s">
        <v>101</v>
      </c>
      <c r="O20" s="410" t="s">
        <v>102</v>
      </c>
      <c r="P20" s="77" t="s">
        <v>103</v>
      </c>
      <c r="Q20" s="202" t="s">
        <v>104</v>
      </c>
      <c r="R20" s="202" t="s">
        <v>37</v>
      </c>
      <c r="S20" s="202" t="s">
        <v>105</v>
      </c>
      <c r="T20" s="202" t="s">
        <v>38</v>
      </c>
      <c r="U20" s="202" t="s">
        <v>106</v>
      </c>
    </row>
    <row r="21" ht="18.75" spans="1:21">
      <c r="A21" s="77">
        <v>14</v>
      </c>
      <c r="B21" s="400" t="s">
        <v>107</v>
      </c>
      <c r="C21" s="77"/>
      <c r="D21" s="85" t="s">
        <v>108</v>
      </c>
      <c r="E21" s="69" t="s">
        <v>42</v>
      </c>
      <c r="F21" s="396">
        <v>44713</v>
      </c>
      <c r="G21" s="396">
        <v>45077</v>
      </c>
      <c r="H21" s="403"/>
      <c r="I21" s="403" t="s">
        <v>43</v>
      </c>
      <c r="J21" s="77" t="s">
        <v>31</v>
      </c>
      <c r="K21" s="217">
        <v>63232502</v>
      </c>
      <c r="L21" s="77">
        <v>23510037416</v>
      </c>
      <c r="M21" s="408" t="s">
        <v>32</v>
      </c>
      <c r="N21" s="201" t="s">
        <v>109</v>
      </c>
      <c r="O21" s="410"/>
      <c r="P21" s="77"/>
      <c r="Q21" s="202"/>
      <c r="R21" s="202"/>
      <c r="S21" s="431" t="s">
        <v>110</v>
      </c>
      <c r="T21" s="202"/>
      <c r="U21" s="202"/>
    </row>
    <row r="22" ht="18.75" spans="1:21">
      <c r="A22" s="77">
        <v>15</v>
      </c>
      <c r="B22" s="400" t="s">
        <v>111</v>
      </c>
      <c r="C22" s="77"/>
      <c r="D22" s="87" t="s">
        <v>112</v>
      </c>
      <c r="E22" s="69" t="s">
        <v>42</v>
      </c>
      <c r="F22" s="396">
        <v>44713</v>
      </c>
      <c r="G22" s="396">
        <v>45077</v>
      </c>
      <c r="H22" s="403">
        <v>33660</v>
      </c>
      <c r="I22" s="403" t="s">
        <v>43</v>
      </c>
      <c r="J22" s="77" t="s">
        <v>31</v>
      </c>
      <c r="K22" s="217">
        <v>64161528</v>
      </c>
      <c r="L22" s="77">
        <v>23110041102</v>
      </c>
      <c r="M22" s="408" t="s">
        <v>32</v>
      </c>
      <c r="N22" s="420" t="s">
        <v>113</v>
      </c>
      <c r="O22" s="410" t="s">
        <v>114</v>
      </c>
      <c r="P22" s="77" t="s">
        <v>115</v>
      </c>
      <c r="Q22" s="202" t="s">
        <v>116</v>
      </c>
      <c r="R22" s="202" t="s">
        <v>37</v>
      </c>
      <c r="S22" s="436" t="s">
        <v>117</v>
      </c>
      <c r="T22" s="202" t="s">
        <v>38</v>
      </c>
      <c r="U22" s="202" t="s">
        <v>118</v>
      </c>
    </row>
    <row r="23" ht="15.95" customHeight="1" spans="1:21">
      <c r="A23" s="77">
        <v>16</v>
      </c>
      <c r="B23" s="88" t="s">
        <v>119</v>
      </c>
      <c r="C23" s="77"/>
      <c r="D23" s="87" t="s">
        <v>112</v>
      </c>
      <c r="E23" s="69" t="s">
        <v>42</v>
      </c>
      <c r="F23" s="396">
        <v>44713</v>
      </c>
      <c r="G23" s="396">
        <v>45077</v>
      </c>
      <c r="H23" s="403">
        <v>33786</v>
      </c>
      <c r="I23" s="403" t="s">
        <v>43</v>
      </c>
      <c r="J23" s="77" t="s">
        <v>31</v>
      </c>
      <c r="K23" s="217">
        <v>62267612</v>
      </c>
      <c r="L23" s="390" t="s">
        <v>120</v>
      </c>
      <c r="M23" s="420" t="s">
        <v>121</v>
      </c>
      <c r="N23" s="420" t="s">
        <v>122</v>
      </c>
      <c r="O23" s="410" t="s">
        <v>123</v>
      </c>
      <c r="P23" s="77" t="s">
        <v>124</v>
      </c>
      <c r="Q23" s="202" t="s">
        <v>125</v>
      </c>
      <c r="R23" s="202" t="s">
        <v>37</v>
      </c>
      <c r="S23" s="431" t="s">
        <v>126</v>
      </c>
      <c r="T23" s="202" t="s">
        <v>38</v>
      </c>
      <c r="U23" s="202" t="s">
        <v>127</v>
      </c>
    </row>
    <row r="24" ht="18.75" spans="1:21">
      <c r="A24" s="77">
        <v>17</v>
      </c>
      <c r="B24" s="404" t="s">
        <v>128</v>
      </c>
      <c r="C24" s="77"/>
      <c r="D24" s="77" t="s">
        <v>129</v>
      </c>
      <c r="E24" s="69" t="s">
        <v>130</v>
      </c>
      <c r="F24" s="396">
        <v>44713</v>
      </c>
      <c r="G24" s="396">
        <v>45077</v>
      </c>
      <c r="H24" s="403">
        <v>31199</v>
      </c>
      <c r="I24" s="403" t="s">
        <v>30</v>
      </c>
      <c r="J24" s="77" t="s">
        <v>31</v>
      </c>
      <c r="K24" s="202">
        <v>46902206</v>
      </c>
      <c r="L24" s="77"/>
      <c r="M24" s="408" t="s">
        <v>32</v>
      </c>
      <c r="N24" s="201" t="s">
        <v>131</v>
      </c>
      <c r="O24" s="77"/>
      <c r="P24" s="77" t="s">
        <v>132</v>
      </c>
      <c r="Q24" s="202"/>
      <c r="R24" s="202" t="s">
        <v>37</v>
      </c>
      <c r="S24" s="202"/>
      <c r="T24" s="202" t="s">
        <v>47</v>
      </c>
      <c r="U24" s="202" t="s">
        <v>59</v>
      </c>
    </row>
    <row r="25" ht="18.75" spans="1:21">
      <c r="A25" s="77">
        <v>18</v>
      </c>
      <c r="B25" s="80" t="s">
        <v>133</v>
      </c>
      <c r="C25" s="77"/>
      <c r="D25" s="77" t="s">
        <v>129</v>
      </c>
      <c r="E25" s="69" t="s">
        <v>130</v>
      </c>
      <c r="F25" s="396">
        <v>44713</v>
      </c>
      <c r="G25" s="396">
        <v>45077</v>
      </c>
      <c r="H25" s="403">
        <v>33420</v>
      </c>
      <c r="I25" s="403" t="s">
        <v>30</v>
      </c>
      <c r="J25" s="77" t="s">
        <v>31</v>
      </c>
      <c r="K25" s="217">
        <v>55230863</v>
      </c>
      <c r="L25" s="77">
        <v>23810031387</v>
      </c>
      <c r="M25" s="408" t="s">
        <v>32</v>
      </c>
      <c r="N25" s="201" t="s">
        <v>134</v>
      </c>
      <c r="O25" s="77"/>
      <c r="P25" s="77" t="s">
        <v>135</v>
      </c>
      <c r="Q25" s="202" t="s">
        <v>136</v>
      </c>
      <c r="R25" s="202" t="s">
        <v>58</v>
      </c>
      <c r="S25" s="202"/>
      <c r="T25" s="202" t="s">
        <v>38</v>
      </c>
      <c r="U25" s="202" t="s">
        <v>59</v>
      </c>
    </row>
    <row r="26" ht="18.75" spans="1:21">
      <c r="A26" s="77">
        <v>19</v>
      </c>
      <c r="B26" s="80" t="s">
        <v>137</v>
      </c>
      <c r="C26" s="77"/>
      <c r="D26" s="77" t="s">
        <v>129</v>
      </c>
      <c r="E26" s="69" t="s">
        <v>130</v>
      </c>
      <c r="F26" s="396">
        <v>44713</v>
      </c>
      <c r="G26" s="396">
        <v>45077</v>
      </c>
      <c r="H26" s="403">
        <v>34315</v>
      </c>
      <c r="I26" s="403" t="s">
        <v>30</v>
      </c>
      <c r="J26" s="77" t="s">
        <v>31</v>
      </c>
      <c r="K26" s="202">
        <v>45319005</v>
      </c>
      <c r="L26" s="77">
        <v>23810033238</v>
      </c>
      <c r="M26" s="408" t="s">
        <v>32</v>
      </c>
      <c r="N26" s="201" t="s">
        <v>138</v>
      </c>
      <c r="O26" s="77"/>
      <c r="P26" s="77" t="s">
        <v>139</v>
      </c>
      <c r="Q26" s="202"/>
      <c r="R26" s="202" t="s">
        <v>58</v>
      </c>
      <c r="S26" s="202"/>
      <c r="T26" s="202" t="s">
        <v>47</v>
      </c>
      <c r="U26" s="202" t="s">
        <v>59</v>
      </c>
    </row>
    <row r="27" s="387" customFormat="1" ht="18.75" spans="1:21">
      <c r="A27" s="77">
        <v>20</v>
      </c>
      <c r="B27" s="80" t="s">
        <v>140</v>
      </c>
      <c r="C27" s="405"/>
      <c r="D27" s="77" t="s">
        <v>129</v>
      </c>
      <c r="E27" s="69" t="s">
        <v>130</v>
      </c>
      <c r="F27" s="396">
        <v>44713</v>
      </c>
      <c r="G27" s="396">
        <v>45077</v>
      </c>
      <c r="H27" s="403">
        <v>28836</v>
      </c>
      <c r="I27" s="403" t="s">
        <v>30</v>
      </c>
      <c r="J27" s="77" t="s">
        <v>31</v>
      </c>
      <c r="K27" s="202">
        <v>46905239</v>
      </c>
      <c r="L27" s="77">
        <v>23810033754</v>
      </c>
      <c r="M27" s="408" t="s">
        <v>32</v>
      </c>
      <c r="N27" s="201" t="s">
        <v>141</v>
      </c>
      <c r="O27" s="405"/>
      <c r="P27" s="77" t="s">
        <v>142</v>
      </c>
      <c r="Q27" s="433"/>
      <c r="R27" s="202" t="s">
        <v>58</v>
      </c>
      <c r="S27" s="202"/>
      <c r="T27" s="202" t="s">
        <v>47</v>
      </c>
      <c r="U27" s="202" t="s">
        <v>59</v>
      </c>
    </row>
    <row r="28" ht="18.75" spans="1:21">
      <c r="A28" s="77">
        <v>21</v>
      </c>
      <c r="B28" s="80" t="s">
        <v>143</v>
      </c>
      <c r="C28" s="77"/>
      <c r="D28" s="77" t="s">
        <v>129</v>
      </c>
      <c r="E28" s="69" t="s">
        <v>130</v>
      </c>
      <c r="F28" s="396">
        <v>44713</v>
      </c>
      <c r="G28" s="396">
        <v>45077</v>
      </c>
      <c r="H28" s="403">
        <v>36394</v>
      </c>
      <c r="I28" s="403" t="s">
        <v>30</v>
      </c>
      <c r="J28" s="77" t="s">
        <v>31</v>
      </c>
      <c r="K28" s="217">
        <v>45319007</v>
      </c>
      <c r="L28" s="77">
        <v>23810030385</v>
      </c>
      <c r="M28" s="408" t="s">
        <v>32</v>
      </c>
      <c r="N28" s="201" t="s">
        <v>144</v>
      </c>
      <c r="O28" s="77"/>
      <c r="P28" s="77" t="s">
        <v>80</v>
      </c>
      <c r="Q28" s="202" t="s">
        <v>145</v>
      </c>
      <c r="R28" s="202" t="s">
        <v>37</v>
      </c>
      <c r="S28" s="434" t="s">
        <v>146</v>
      </c>
      <c r="T28" s="202" t="s">
        <v>38</v>
      </c>
      <c r="U28" s="202" t="s">
        <v>59</v>
      </c>
    </row>
    <row r="29" ht="18.75" spans="1:21">
      <c r="A29" s="77">
        <v>22</v>
      </c>
      <c r="B29" s="80" t="s">
        <v>147</v>
      </c>
      <c r="C29" s="77"/>
      <c r="D29" s="77" t="s">
        <v>129</v>
      </c>
      <c r="E29" s="69" t="s">
        <v>130</v>
      </c>
      <c r="F29" s="396">
        <v>44713</v>
      </c>
      <c r="G29" s="396">
        <v>45077</v>
      </c>
      <c r="H29" s="403">
        <v>36176</v>
      </c>
      <c r="I29" s="403" t="s">
        <v>30</v>
      </c>
      <c r="J29" s="77" t="s">
        <v>31</v>
      </c>
      <c r="K29" s="202">
        <v>46902056</v>
      </c>
      <c r="L29" s="77">
        <v>23810033239</v>
      </c>
      <c r="M29" s="408" t="s">
        <v>32</v>
      </c>
      <c r="N29" s="201" t="s">
        <v>148</v>
      </c>
      <c r="O29" s="77"/>
      <c r="P29" s="77" t="s">
        <v>139</v>
      </c>
      <c r="Q29" s="202" t="s">
        <v>149</v>
      </c>
      <c r="R29" s="202" t="s">
        <v>37</v>
      </c>
      <c r="S29" s="202" t="s">
        <v>150</v>
      </c>
      <c r="T29" s="202" t="s">
        <v>38</v>
      </c>
      <c r="U29" s="202" t="s">
        <v>91</v>
      </c>
    </row>
    <row r="30" ht="18.75" spans="1:21">
      <c r="A30" s="77">
        <v>23</v>
      </c>
      <c r="B30" s="80" t="s">
        <v>151</v>
      </c>
      <c r="C30" s="77"/>
      <c r="D30" s="77" t="s">
        <v>129</v>
      </c>
      <c r="E30" s="69" t="s">
        <v>130</v>
      </c>
      <c r="F30" s="396">
        <v>44713</v>
      </c>
      <c r="G30" s="396">
        <v>45077</v>
      </c>
      <c r="H30" s="403">
        <v>32502</v>
      </c>
      <c r="I30" s="403" t="s">
        <v>30</v>
      </c>
      <c r="J30" s="77" t="s">
        <v>31</v>
      </c>
      <c r="K30" s="202">
        <v>46902480</v>
      </c>
      <c r="L30" s="77"/>
      <c r="M30" s="408" t="s">
        <v>32</v>
      </c>
      <c r="N30" s="201" t="s">
        <v>152</v>
      </c>
      <c r="O30" s="77"/>
      <c r="P30" s="77" t="s">
        <v>139</v>
      </c>
      <c r="Q30" s="202"/>
      <c r="R30" s="202" t="s">
        <v>37</v>
      </c>
      <c r="S30" s="202"/>
      <c r="T30" s="202" t="s">
        <v>38</v>
      </c>
      <c r="U30" s="202" t="s">
        <v>91</v>
      </c>
    </row>
    <row r="31" ht="18.75" spans="1:21">
      <c r="A31" s="77">
        <v>24</v>
      </c>
      <c r="B31" s="80" t="s">
        <v>153</v>
      </c>
      <c r="C31" s="77"/>
      <c r="D31" s="77" t="s">
        <v>129</v>
      </c>
      <c r="E31" s="69" t="s">
        <v>130</v>
      </c>
      <c r="F31" s="396">
        <v>44713</v>
      </c>
      <c r="G31" s="396">
        <v>45077</v>
      </c>
      <c r="H31" s="403">
        <v>32541</v>
      </c>
      <c r="I31" s="403" t="s">
        <v>30</v>
      </c>
      <c r="J31" s="77" t="s">
        <v>31</v>
      </c>
      <c r="K31" s="202">
        <v>46903007</v>
      </c>
      <c r="L31" s="77"/>
      <c r="M31" s="408" t="s">
        <v>32</v>
      </c>
      <c r="N31" s="201" t="s">
        <v>154</v>
      </c>
      <c r="O31" s="422"/>
      <c r="P31" s="423" t="s">
        <v>155</v>
      </c>
      <c r="Q31" s="202"/>
      <c r="R31" s="202" t="s">
        <v>37</v>
      </c>
      <c r="S31" s="202"/>
      <c r="T31" s="202" t="s">
        <v>38</v>
      </c>
      <c r="U31" s="202" t="s">
        <v>91</v>
      </c>
    </row>
    <row r="32" ht="18.75" spans="1:21">
      <c r="A32" s="77">
        <v>25</v>
      </c>
      <c r="B32" s="80" t="s">
        <v>156</v>
      </c>
      <c r="C32" s="77"/>
      <c r="D32" s="81" t="s">
        <v>157</v>
      </c>
      <c r="E32" s="69" t="s">
        <v>130</v>
      </c>
      <c r="F32" s="396">
        <v>44713</v>
      </c>
      <c r="G32" s="396">
        <v>45077</v>
      </c>
      <c r="H32" s="403">
        <v>33076</v>
      </c>
      <c r="I32" s="403" t="s">
        <v>30</v>
      </c>
      <c r="J32" s="77" t="s">
        <v>31</v>
      </c>
      <c r="K32" s="202">
        <v>64937909</v>
      </c>
      <c r="L32" s="77">
        <v>23810033735</v>
      </c>
      <c r="M32" s="408" t="s">
        <v>32</v>
      </c>
      <c r="N32" s="201" t="s">
        <v>158</v>
      </c>
      <c r="O32" s="422"/>
      <c r="P32" s="423" t="s">
        <v>66</v>
      </c>
      <c r="Q32" s="202"/>
      <c r="R32" s="202" t="s">
        <v>37</v>
      </c>
      <c r="S32" s="202"/>
      <c r="T32" s="202" t="s">
        <v>38</v>
      </c>
      <c r="U32" s="202" t="s">
        <v>59</v>
      </c>
    </row>
    <row r="33" ht="18.75" spans="1:21">
      <c r="A33" s="77">
        <v>26</v>
      </c>
      <c r="B33" s="80" t="s">
        <v>159</v>
      </c>
      <c r="C33" s="77"/>
      <c r="D33" s="95" t="s">
        <v>160</v>
      </c>
      <c r="E33" s="69" t="s">
        <v>130</v>
      </c>
      <c r="F33" s="396">
        <v>44713</v>
      </c>
      <c r="G33" s="396">
        <v>45077</v>
      </c>
      <c r="H33" s="403">
        <v>33636</v>
      </c>
      <c r="I33" s="403" t="s">
        <v>30</v>
      </c>
      <c r="J33" s="77" t="s">
        <v>31</v>
      </c>
      <c r="K33" s="202">
        <v>45230918</v>
      </c>
      <c r="L33" s="77">
        <v>23810033758</v>
      </c>
      <c r="M33" s="408" t="s">
        <v>32</v>
      </c>
      <c r="N33" s="201" t="s">
        <v>161</v>
      </c>
      <c r="O33" s="424"/>
      <c r="P33" s="423" t="s">
        <v>80</v>
      </c>
      <c r="Q33" s="202" t="s">
        <v>162</v>
      </c>
      <c r="R33" s="202" t="s">
        <v>58</v>
      </c>
      <c r="S33" s="202"/>
      <c r="T33" s="202" t="s">
        <v>38</v>
      </c>
      <c r="U33" s="202" t="s">
        <v>91</v>
      </c>
    </row>
    <row r="34" ht="18.75" spans="1:21">
      <c r="A34" s="77">
        <v>27</v>
      </c>
      <c r="B34" s="96" t="s">
        <v>163</v>
      </c>
      <c r="C34" s="77"/>
      <c r="D34" s="77" t="s">
        <v>164</v>
      </c>
      <c r="E34" s="69" t="s">
        <v>52</v>
      </c>
      <c r="F34" s="396">
        <v>44713</v>
      </c>
      <c r="G34" s="396">
        <v>45077</v>
      </c>
      <c r="H34" s="403">
        <v>31562</v>
      </c>
      <c r="I34" s="403" t="s">
        <v>30</v>
      </c>
      <c r="J34" s="77" t="s">
        <v>31</v>
      </c>
      <c r="K34" s="202">
        <v>65129946</v>
      </c>
      <c r="L34" s="77">
        <v>23510028067</v>
      </c>
      <c r="M34" s="408" t="s">
        <v>32</v>
      </c>
      <c r="N34" s="201" t="s">
        <v>165</v>
      </c>
      <c r="O34" s="422"/>
      <c r="P34" s="423" t="s">
        <v>124</v>
      </c>
      <c r="Q34" s="202" t="s">
        <v>166</v>
      </c>
      <c r="R34" s="202" t="s">
        <v>37</v>
      </c>
      <c r="S34" s="202" t="s">
        <v>167</v>
      </c>
      <c r="T34" s="202" t="s">
        <v>47</v>
      </c>
      <c r="U34" s="202" t="s">
        <v>91</v>
      </c>
    </row>
    <row r="35" ht="18.75" spans="1:21">
      <c r="A35" s="77">
        <v>28</v>
      </c>
      <c r="B35" s="96" t="s">
        <v>168</v>
      </c>
      <c r="C35" s="77"/>
      <c r="D35" s="77" t="s">
        <v>169</v>
      </c>
      <c r="E35" s="69" t="s">
        <v>52</v>
      </c>
      <c r="F35" s="396">
        <v>44713</v>
      </c>
      <c r="G35" s="396">
        <v>45077</v>
      </c>
      <c r="H35" s="403">
        <v>32509</v>
      </c>
      <c r="I35" s="403" t="s">
        <v>30</v>
      </c>
      <c r="J35" s="77" t="s">
        <v>31</v>
      </c>
      <c r="K35" s="202">
        <v>46902063</v>
      </c>
      <c r="L35" s="77">
        <v>23810033064</v>
      </c>
      <c r="M35" s="408" t="s">
        <v>32</v>
      </c>
      <c r="N35" s="201" t="s">
        <v>170</v>
      </c>
      <c r="O35" s="422"/>
      <c r="P35" s="423" t="s">
        <v>171</v>
      </c>
      <c r="Q35" s="202" t="s">
        <v>172</v>
      </c>
      <c r="R35" s="202" t="s">
        <v>58</v>
      </c>
      <c r="S35" s="202" t="s">
        <v>173</v>
      </c>
      <c r="T35" s="202" t="s">
        <v>38</v>
      </c>
      <c r="U35" s="202" t="s">
        <v>59</v>
      </c>
    </row>
    <row r="36" ht="18.75" spans="1:21">
      <c r="A36" s="77">
        <v>29</v>
      </c>
      <c r="B36" s="97" t="s">
        <v>174</v>
      </c>
      <c r="C36" s="77"/>
      <c r="D36" s="98" t="s">
        <v>175</v>
      </c>
      <c r="E36" s="69" t="s">
        <v>176</v>
      </c>
      <c r="F36" s="396">
        <v>44746</v>
      </c>
      <c r="G36" s="396" t="s">
        <v>177</v>
      </c>
      <c r="H36" s="403">
        <v>33176</v>
      </c>
      <c r="I36" s="403" t="s">
        <v>43</v>
      </c>
      <c r="J36" s="77" t="s">
        <v>31</v>
      </c>
      <c r="K36" s="217">
        <v>63232510</v>
      </c>
      <c r="L36" s="77">
        <v>23810033770</v>
      </c>
      <c r="M36" s="408" t="s">
        <v>32</v>
      </c>
      <c r="N36" s="201" t="s">
        <v>178</v>
      </c>
      <c r="O36" s="410" t="s">
        <v>179</v>
      </c>
      <c r="P36" s="423" t="s">
        <v>180</v>
      </c>
      <c r="Q36" s="202" t="s">
        <v>181</v>
      </c>
      <c r="R36" s="202" t="s">
        <v>58</v>
      </c>
      <c r="S36" s="202" t="s">
        <v>182</v>
      </c>
      <c r="T36" s="202" t="s">
        <v>38</v>
      </c>
      <c r="U36" s="202" t="s">
        <v>106</v>
      </c>
    </row>
    <row r="37" ht="18.75" spans="1:21">
      <c r="A37" s="77">
        <v>30</v>
      </c>
      <c r="B37" s="97" t="s">
        <v>183</v>
      </c>
      <c r="C37" s="77"/>
      <c r="D37" s="87" t="s">
        <v>184</v>
      </c>
      <c r="E37" s="69" t="s">
        <v>71</v>
      </c>
      <c r="F37" s="396">
        <v>44747</v>
      </c>
      <c r="G37" s="396" t="s">
        <v>177</v>
      </c>
      <c r="H37" s="403">
        <v>34277</v>
      </c>
      <c r="I37" s="403" t="s">
        <v>43</v>
      </c>
      <c r="J37" s="77" t="s">
        <v>31</v>
      </c>
      <c r="K37" s="217">
        <v>66390982</v>
      </c>
      <c r="L37" s="77">
        <v>23810033750</v>
      </c>
      <c r="M37" s="408" t="s">
        <v>32</v>
      </c>
      <c r="N37" s="201" t="s">
        <v>185</v>
      </c>
      <c r="O37" s="410" t="s">
        <v>186</v>
      </c>
      <c r="P37" s="423" t="s">
        <v>80</v>
      </c>
      <c r="Q37" s="202" t="s">
        <v>187</v>
      </c>
      <c r="R37" s="202" t="s">
        <v>37</v>
      </c>
      <c r="S37" s="202" t="s">
        <v>188</v>
      </c>
      <c r="T37" s="202" t="s">
        <v>38</v>
      </c>
      <c r="U37" s="202" t="s">
        <v>189</v>
      </c>
    </row>
    <row r="38" ht="18.75" spans="1:21">
      <c r="A38" s="77">
        <v>31</v>
      </c>
      <c r="B38" s="96" t="s">
        <v>190</v>
      </c>
      <c r="C38" s="77"/>
      <c r="D38" s="87" t="s">
        <v>184</v>
      </c>
      <c r="E38" s="69" t="s">
        <v>71</v>
      </c>
      <c r="F38" s="396">
        <v>44740</v>
      </c>
      <c r="G38" s="396">
        <v>45077</v>
      </c>
      <c r="H38" s="403">
        <v>36859</v>
      </c>
      <c r="I38" s="403" t="s">
        <v>43</v>
      </c>
      <c r="J38" s="77" t="s">
        <v>31</v>
      </c>
      <c r="K38" s="202">
        <v>46902067</v>
      </c>
      <c r="L38" s="77">
        <v>23810033734</v>
      </c>
      <c r="M38" s="408" t="s">
        <v>32</v>
      </c>
      <c r="N38" s="201" t="s">
        <v>191</v>
      </c>
      <c r="O38" s="410" t="s">
        <v>192</v>
      </c>
      <c r="P38" s="423" t="s">
        <v>193</v>
      </c>
      <c r="Q38" s="202" t="s">
        <v>194</v>
      </c>
      <c r="R38" s="202" t="s">
        <v>37</v>
      </c>
      <c r="S38" s="202"/>
      <c r="T38" s="202" t="s">
        <v>47</v>
      </c>
      <c r="U38" s="202" t="s">
        <v>195</v>
      </c>
    </row>
    <row r="39" ht="18.75" spans="1:21">
      <c r="A39" s="77">
        <v>32</v>
      </c>
      <c r="B39" s="96" t="s">
        <v>196</v>
      </c>
      <c r="C39" s="77"/>
      <c r="D39" s="77" t="s">
        <v>70</v>
      </c>
      <c r="E39" s="69" t="s">
        <v>71</v>
      </c>
      <c r="F39" s="396">
        <v>44743</v>
      </c>
      <c r="G39" s="396" t="s">
        <v>197</v>
      </c>
      <c r="H39" s="403">
        <v>33863</v>
      </c>
      <c r="I39" s="403" t="s">
        <v>30</v>
      </c>
      <c r="J39" s="77" t="s">
        <v>31</v>
      </c>
      <c r="K39" s="202">
        <v>45059318</v>
      </c>
      <c r="L39" s="77">
        <v>23810033755</v>
      </c>
      <c r="M39" s="408" t="s">
        <v>32</v>
      </c>
      <c r="N39" s="201" t="s">
        <v>198</v>
      </c>
      <c r="O39" s="410" t="s">
        <v>199</v>
      </c>
      <c r="P39" s="423" t="s">
        <v>80</v>
      </c>
      <c r="Q39" s="202" t="s">
        <v>200</v>
      </c>
      <c r="R39" s="202" t="s">
        <v>37</v>
      </c>
      <c r="S39" s="202" t="s">
        <v>201</v>
      </c>
      <c r="T39" s="202" t="s">
        <v>38</v>
      </c>
      <c r="U39" s="202" t="s">
        <v>202</v>
      </c>
    </row>
    <row r="40" ht="18.75" spans="1:21">
      <c r="A40" s="77">
        <v>33</v>
      </c>
      <c r="B40" s="96" t="s">
        <v>203</v>
      </c>
      <c r="C40" s="77"/>
      <c r="D40" s="77" t="s">
        <v>70</v>
      </c>
      <c r="E40" s="69" t="s">
        <v>71</v>
      </c>
      <c r="F40" s="397">
        <v>44844</v>
      </c>
      <c r="G40" s="77" t="s">
        <v>204</v>
      </c>
      <c r="H40" s="403">
        <v>33673</v>
      </c>
      <c r="I40" s="403" t="s">
        <v>30</v>
      </c>
      <c r="J40" s="77" t="s">
        <v>31</v>
      </c>
      <c r="K40" s="77"/>
      <c r="L40" s="390" t="s">
        <v>205</v>
      </c>
      <c r="M40" s="408" t="s">
        <v>32</v>
      </c>
      <c r="N40" s="77" t="s">
        <v>206</v>
      </c>
      <c r="O40" s="410" t="s">
        <v>207</v>
      </c>
      <c r="P40" s="77" t="s">
        <v>208</v>
      </c>
      <c r="Q40" s="77" t="s">
        <v>209</v>
      </c>
      <c r="R40" s="202" t="s">
        <v>37</v>
      </c>
      <c r="S40" s="202" t="s">
        <v>210</v>
      </c>
      <c r="T40" s="202" t="s">
        <v>47</v>
      </c>
      <c r="U40" s="202" t="s">
        <v>211</v>
      </c>
    </row>
    <row r="41" ht="18.75" spans="1:21">
      <c r="A41" s="77">
        <v>34</v>
      </c>
      <c r="B41" s="96" t="s">
        <v>212</v>
      </c>
      <c r="C41" s="77"/>
      <c r="D41" s="77" t="s">
        <v>70</v>
      </c>
      <c r="E41" s="69" t="s">
        <v>71</v>
      </c>
      <c r="F41" s="397">
        <v>44844</v>
      </c>
      <c r="G41" s="77" t="s">
        <v>204</v>
      </c>
      <c r="H41" s="397">
        <v>34165</v>
      </c>
      <c r="I41" s="403" t="s">
        <v>30</v>
      </c>
      <c r="J41" s="77" t="s">
        <v>31</v>
      </c>
      <c r="K41" s="77"/>
      <c r="L41" s="77">
        <v>24810009925</v>
      </c>
      <c r="M41" s="408" t="s">
        <v>32</v>
      </c>
      <c r="N41" s="77" t="s">
        <v>213</v>
      </c>
      <c r="O41" s="410" t="s">
        <v>214</v>
      </c>
      <c r="P41" s="77" t="s">
        <v>103</v>
      </c>
      <c r="Q41" s="202" t="s">
        <v>215</v>
      </c>
      <c r="R41" s="202" t="s">
        <v>37</v>
      </c>
      <c r="S41" s="202" t="s">
        <v>216</v>
      </c>
      <c r="T41" s="202" t="s">
        <v>38</v>
      </c>
      <c r="U41" s="202" t="s">
        <v>217</v>
      </c>
    </row>
    <row r="42" ht="18.75" spans="1:21">
      <c r="A42" s="77">
        <v>34</v>
      </c>
      <c r="B42" s="96" t="s">
        <v>218</v>
      </c>
      <c r="C42" s="77"/>
      <c r="D42" s="77" t="s">
        <v>219</v>
      </c>
      <c r="E42" s="69" t="s">
        <v>176</v>
      </c>
      <c r="F42" s="397">
        <v>44845</v>
      </c>
      <c r="G42" s="397">
        <v>45515</v>
      </c>
      <c r="H42" s="397" t="s">
        <v>220</v>
      </c>
      <c r="I42" s="403" t="s">
        <v>30</v>
      </c>
      <c r="J42" s="77" t="s">
        <v>221</v>
      </c>
      <c r="K42" s="77"/>
      <c r="L42" s="77"/>
      <c r="M42" s="408"/>
      <c r="N42" s="77"/>
      <c r="O42" s="410"/>
      <c r="P42" s="77"/>
      <c r="Q42" s="202"/>
      <c r="R42" s="202"/>
      <c r="S42" s="202"/>
      <c r="T42" s="202"/>
      <c r="U42" s="202"/>
    </row>
    <row r="43" spans="15:16">
      <c r="O43" s="425"/>
      <c r="P43" s="425"/>
    </row>
    <row r="44" spans="15:16">
      <c r="O44" s="425"/>
      <c r="P44" s="425"/>
    </row>
    <row r="45" spans="15:16">
      <c r="O45" s="425"/>
      <c r="P45" s="425"/>
    </row>
    <row r="46" spans="15:16">
      <c r="O46" s="425"/>
      <c r="P46" s="425"/>
    </row>
    <row r="47" spans="15:16">
      <c r="O47" s="425"/>
      <c r="P47" s="425"/>
    </row>
    <row r="48" spans="15:16">
      <c r="O48" s="426"/>
      <c r="P48" s="427"/>
    </row>
    <row r="58" spans="22:22">
      <c r="V58" s="391" t="s">
        <v>222</v>
      </c>
    </row>
    <row r="59" spans="22:22">
      <c r="V59" s="391" t="s">
        <v>223</v>
      </c>
    </row>
  </sheetData>
  <mergeCells count="6">
    <mergeCell ref="A1:P1"/>
    <mergeCell ref="A2:P2"/>
    <mergeCell ref="A3:P3"/>
    <mergeCell ref="A4:P4"/>
    <mergeCell ref="A5:P5"/>
    <mergeCell ref="A6:O6"/>
  </mergeCells>
  <hyperlinks>
    <hyperlink ref="O20" r:id="rId2" display="morrismaureen900@gmail.com"/>
    <hyperlink ref="O38" r:id="rId3" display="rahimyusra3@gmail.com"/>
    <hyperlink ref="O16" r:id="rId4" display="mtangiomari93@gmail.com"/>
    <hyperlink ref="O15" r:id="rId5" display="wellahelakridi18@gmail.com"/>
    <hyperlink ref="O39" r:id="rId6" display="benjaminwellmanwanco@gmail.com"/>
    <hyperlink ref="O19" r:id="rId7" display="revocaredare@gmail.com"/>
    <hyperlink ref="O17" r:id="rId8" display="issangyamary@gmail.com"/>
    <hyperlink ref="O22" r:id="rId9" display="cevarist.m@gmail.com"/>
    <hyperlink ref="O40" r:id="rId10" display="ramadhanramso2@gmail.com"/>
    <hyperlink ref="O23" r:id="rId11" display="msakiannie800@gmail.com"/>
    <hyperlink ref="O37" r:id="rId12" display="lilianirene54@gmail.com"/>
    <hyperlink ref="O36" r:id="rId13" display="Nellhwilbert90@gmail.com"/>
    <hyperlink ref="O14" r:id="rId14" display="jokolosalumu@gmail.com"/>
    <hyperlink ref="O41" r:id="rId15" display="mbonikemwamba1@gmail.com"/>
    <hyperlink ref="O9" r:id="rId16" display="nuningati@gmail.com"/>
    <hyperlink ref="O8" r:id="rId17" display="fjosephat55@gmail.com"/>
  </hyperlinks>
  <pageMargins left="0.7" right="0.7" top="0.75" bottom="0.75" header="0.3" footer="0.3"/>
  <pageSetup paperSize="1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G591"/>
  <sheetViews>
    <sheetView topLeftCell="A616" workbookViewId="0">
      <selection activeCell="D169" sqref="D169"/>
    </sheetView>
  </sheetViews>
  <sheetFormatPr defaultColWidth="9.14285714285714" defaultRowHeight="15" outlineLevelCol="6"/>
  <cols>
    <col min="1" max="1" width="19.4285714285714" style="1" customWidth="1"/>
    <col min="2" max="2" width="15.5714285714286" style="2" customWidth="1"/>
    <col min="3" max="3" width="25.4285714285714" style="1" customWidth="1"/>
    <col min="4" max="4" width="17.1428571428571" style="1" customWidth="1"/>
    <col min="5" max="5" width="16.5714285714286" style="1" customWidth="1"/>
    <col min="6" max="6" width="15.8571428571429" style="1" customWidth="1"/>
    <col min="7" max="7" width="17.4285714285714" style="2" customWidth="1"/>
    <col min="8" max="8" width="11.4285714285714" style="1" customWidth="1"/>
    <col min="9" max="16384" width="9.14285714285714" style="1"/>
  </cols>
  <sheetData>
    <row r="1" spans="4:4">
      <c r="D1"/>
    </row>
    <row r="3" ht="15.75"/>
    <row r="4" spans="1:7">
      <c r="A4" s="3" t="s">
        <v>330</v>
      </c>
      <c r="B4" s="4"/>
      <c r="C4" s="4"/>
      <c r="D4" s="4"/>
      <c r="E4" s="4"/>
      <c r="F4" s="4"/>
      <c r="G4" s="5"/>
    </row>
    <row r="5" spans="1:7">
      <c r="A5" s="6"/>
      <c r="B5" s="7"/>
      <c r="C5" s="7"/>
      <c r="D5" s="7"/>
      <c r="E5" s="7"/>
      <c r="F5" s="7"/>
      <c r="G5" s="8"/>
    </row>
    <row r="6" spans="1:7">
      <c r="A6" s="9" t="s">
        <v>7</v>
      </c>
      <c r="B6" s="10" t="s">
        <v>331</v>
      </c>
      <c r="C6" s="11"/>
      <c r="D6" s="12" t="s">
        <v>11</v>
      </c>
      <c r="E6" s="13">
        <v>43346</v>
      </c>
      <c r="F6" s="12" t="s">
        <v>15</v>
      </c>
      <c r="G6" s="14" t="s">
        <v>3</v>
      </c>
    </row>
    <row r="7" spans="1:7">
      <c r="A7" s="9" t="s">
        <v>8</v>
      </c>
      <c r="B7" s="10">
        <f>'[1]Employee Personal Details'!C10</f>
        <v>0</v>
      </c>
      <c r="C7" s="11"/>
      <c r="D7" s="12" t="s">
        <v>12</v>
      </c>
      <c r="E7" s="13">
        <v>44076</v>
      </c>
      <c r="F7" s="12" t="s">
        <v>19</v>
      </c>
      <c r="G7" s="15" t="s">
        <v>332</v>
      </c>
    </row>
    <row r="8" spans="1:7">
      <c r="A8" s="9" t="s">
        <v>291</v>
      </c>
      <c r="B8" s="10" t="s">
        <v>333</v>
      </c>
      <c r="C8" s="11"/>
      <c r="D8" s="12" t="s">
        <v>13</v>
      </c>
      <c r="E8" s="13">
        <f>'[1]Employee Personal Details'!H10</f>
        <v>0</v>
      </c>
      <c r="F8" s="12" t="s">
        <v>334</v>
      </c>
      <c r="G8" s="16"/>
    </row>
    <row r="9" spans="1:7">
      <c r="A9" s="9" t="s">
        <v>10</v>
      </c>
      <c r="B9" s="10" t="s">
        <v>322</v>
      </c>
      <c r="C9" s="17"/>
      <c r="D9" s="17"/>
      <c r="E9" s="11"/>
      <c r="F9" s="12" t="s">
        <v>335</v>
      </c>
      <c r="G9" s="18">
        <v>43831</v>
      </c>
    </row>
    <row r="10" spans="1:7">
      <c r="A10" s="9" t="s">
        <v>20</v>
      </c>
      <c r="B10" s="10">
        <f>'[1]Employee Personal Details'!M10</f>
        <v>0</v>
      </c>
      <c r="C10" s="17"/>
      <c r="D10" s="17"/>
      <c r="E10" s="11"/>
      <c r="F10" s="12" t="s">
        <v>14</v>
      </c>
      <c r="G10" s="14" t="s">
        <v>30</v>
      </c>
    </row>
    <row r="11" spans="1:7">
      <c r="A11" s="9" t="s">
        <v>336</v>
      </c>
      <c r="B11" s="10"/>
      <c r="C11" s="11"/>
      <c r="D11" s="10"/>
      <c r="E11" s="17"/>
      <c r="F11" s="19"/>
      <c r="G11" s="20"/>
    </row>
    <row r="12" spans="1:7">
      <c r="A12" s="21" t="s">
        <v>21</v>
      </c>
      <c r="B12" s="22"/>
      <c r="C12" s="22"/>
      <c r="D12" s="22"/>
      <c r="E12" s="22"/>
      <c r="F12" s="22"/>
      <c r="G12" s="23"/>
    </row>
    <row r="13" spans="1:7">
      <c r="A13" s="24">
        <f>'[1]Employee Personal Details'!N36</f>
        <v>0</v>
      </c>
      <c r="B13" s="25"/>
      <c r="C13" s="25"/>
      <c r="D13" s="25"/>
      <c r="E13" s="25"/>
      <c r="F13" s="25"/>
      <c r="G13" s="26"/>
    </row>
    <row r="14" spans="1:7">
      <c r="A14" s="24"/>
      <c r="B14" s="25"/>
      <c r="C14" s="25"/>
      <c r="D14" s="25"/>
      <c r="E14" s="25"/>
      <c r="F14" s="25"/>
      <c r="G14" s="26"/>
    </row>
    <row r="15" spans="1:7">
      <c r="A15" s="27" t="s">
        <v>337</v>
      </c>
      <c r="B15" s="28"/>
      <c r="C15" s="29" t="s">
        <v>338</v>
      </c>
      <c r="D15" s="30"/>
      <c r="E15" s="28"/>
      <c r="F15" s="29" t="s">
        <v>339</v>
      </c>
      <c r="G15" s="31"/>
    </row>
    <row r="16" spans="1:7">
      <c r="A16" s="9" t="s">
        <v>340</v>
      </c>
      <c r="B16" s="32">
        <v>347619</v>
      </c>
      <c r="C16" s="12" t="s">
        <v>341</v>
      </c>
      <c r="D16" s="33">
        <v>0</v>
      </c>
      <c r="E16" s="34"/>
      <c r="F16" s="35" t="s">
        <v>243</v>
      </c>
      <c r="G16" s="36">
        <f>B18*0.1</f>
        <v>66981.9</v>
      </c>
    </row>
    <row r="17" spans="1:7">
      <c r="A17" s="9" t="s">
        <v>342</v>
      </c>
      <c r="B17" s="32">
        <f>D22</f>
        <v>322200</v>
      </c>
      <c r="C17" s="37" t="s">
        <v>343</v>
      </c>
      <c r="D17" s="33">
        <v>0</v>
      </c>
      <c r="E17" s="34"/>
      <c r="F17" s="12" t="s">
        <v>245</v>
      </c>
      <c r="G17" s="36">
        <v>68809.28</v>
      </c>
    </row>
    <row r="18" spans="1:7">
      <c r="A18" s="9" t="s">
        <v>344</v>
      </c>
      <c r="B18" s="32">
        <f>B16+B17</f>
        <v>669819</v>
      </c>
      <c r="C18" s="12" t="s">
        <v>345</v>
      </c>
      <c r="D18" s="33">
        <v>0</v>
      </c>
      <c r="E18" s="34"/>
      <c r="F18" s="12" t="s">
        <v>346</v>
      </c>
      <c r="G18" s="36"/>
    </row>
    <row r="19" spans="1:7">
      <c r="A19" s="9"/>
      <c r="B19" s="32"/>
      <c r="C19" s="12" t="s">
        <v>347</v>
      </c>
      <c r="D19" s="33">
        <v>322200</v>
      </c>
      <c r="E19" s="34"/>
      <c r="F19" s="12" t="s">
        <v>348</v>
      </c>
      <c r="G19" s="36">
        <f>SUM(G16:G18)</f>
        <v>135791.18</v>
      </c>
    </row>
    <row r="20" spans="1:7">
      <c r="A20" s="38"/>
      <c r="B20" s="32"/>
      <c r="C20" s="12"/>
      <c r="D20" s="33"/>
      <c r="E20" s="34"/>
      <c r="F20" s="12" t="s">
        <v>276</v>
      </c>
      <c r="G20" s="36">
        <f>B18-G19</f>
        <v>534027.82</v>
      </c>
    </row>
    <row r="21" spans="1:7">
      <c r="A21" s="38"/>
      <c r="B21" s="32"/>
      <c r="C21" s="39"/>
      <c r="D21" s="33"/>
      <c r="E21" s="34"/>
      <c r="F21" s="12"/>
      <c r="G21" s="36"/>
    </row>
    <row r="22" spans="1:7">
      <c r="A22" s="38"/>
      <c r="B22" s="32"/>
      <c r="C22" s="12" t="s">
        <v>349</v>
      </c>
      <c r="D22" s="33">
        <f>SUM(D16:D21)</f>
        <v>322200</v>
      </c>
      <c r="E22" s="34"/>
      <c r="F22" s="40"/>
      <c r="G22" s="41"/>
    </row>
    <row r="23" spans="1:7">
      <c r="A23" s="38"/>
      <c r="B23" s="32"/>
      <c r="C23" s="12"/>
      <c r="D23" s="10"/>
      <c r="E23" s="11"/>
      <c r="F23" s="29" t="s">
        <v>350</v>
      </c>
      <c r="G23" s="31"/>
    </row>
    <row r="24" spans="1:7">
      <c r="A24" s="9" t="s">
        <v>351</v>
      </c>
      <c r="B24" s="32">
        <v>31</v>
      </c>
      <c r="C24" s="40"/>
      <c r="D24" s="12"/>
      <c r="E24" s="42"/>
      <c r="F24" s="12" t="s">
        <v>352</v>
      </c>
      <c r="G24" s="36">
        <f>G16</f>
        <v>66981.9</v>
      </c>
    </row>
    <row r="25" spans="1:7">
      <c r="A25" s="9" t="s">
        <v>353</v>
      </c>
      <c r="B25" s="32">
        <v>25</v>
      </c>
      <c r="C25" s="40"/>
      <c r="D25" s="12" t="s">
        <v>354</v>
      </c>
      <c r="E25" s="43">
        <v>0</v>
      </c>
      <c r="F25" s="44" t="s">
        <v>355</v>
      </c>
      <c r="G25" s="36">
        <f>G24</f>
        <v>66981.9</v>
      </c>
    </row>
    <row r="26" ht="15.75" spans="1:7">
      <c r="A26" s="45" t="s">
        <v>356</v>
      </c>
      <c r="B26" s="46"/>
      <c r="C26" s="47"/>
      <c r="D26" s="47"/>
      <c r="E26" s="48"/>
      <c r="F26" s="49" t="s">
        <v>357</v>
      </c>
      <c r="G26" s="50">
        <f>G24+G25</f>
        <v>133963.8</v>
      </c>
    </row>
    <row r="28" spans="1:5">
      <c r="A28" s="39" t="s">
        <v>358</v>
      </c>
      <c r="E28" s="39" t="s">
        <v>359</v>
      </c>
    </row>
    <row r="29" spans="1:5">
      <c r="A29" s="39"/>
      <c r="E29" s="39"/>
    </row>
    <row r="36" ht="15.75"/>
    <row r="37" spans="1:7">
      <c r="A37" s="3" t="s">
        <v>330</v>
      </c>
      <c r="B37" s="4"/>
      <c r="C37" s="4"/>
      <c r="D37" s="4"/>
      <c r="E37" s="4"/>
      <c r="F37" s="4"/>
      <c r="G37" s="5"/>
    </row>
    <row r="38" spans="1:7">
      <c r="A38" s="6"/>
      <c r="B38" s="7"/>
      <c r="C38" s="7"/>
      <c r="D38" s="7"/>
      <c r="E38" s="7"/>
      <c r="F38" s="7"/>
      <c r="G38" s="8"/>
    </row>
    <row r="39" spans="1:7">
      <c r="A39" s="9" t="s">
        <v>7</v>
      </c>
      <c r="B39" s="51" t="s">
        <v>360</v>
      </c>
      <c r="C39"/>
      <c r="D39" s="12" t="s">
        <v>11</v>
      </c>
      <c r="E39" s="13">
        <v>43466</v>
      </c>
      <c r="F39" s="12" t="s">
        <v>15</v>
      </c>
      <c r="G39" s="14" t="s">
        <v>361</v>
      </c>
    </row>
    <row r="40" spans="1:7">
      <c r="A40" s="9" t="s">
        <v>8</v>
      </c>
      <c r="B40" s="10">
        <f>'[1]Employee Personal Details'!C8</f>
        <v>0</v>
      </c>
      <c r="C40" s="11"/>
      <c r="D40" s="12" t="s">
        <v>12</v>
      </c>
      <c r="E40" s="13">
        <v>43832</v>
      </c>
      <c r="F40" s="12" t="s">
        <v>19</v>
      </c>
      <c r="G40" s="15">
        <f>'[1]Employee Personal Details'!L8</f>
        <v>0</v>
      </c>
    </row>
    <row r="41" spans="1:7">
      <c r="A41" s="9" t="s">
        <v>291</v>
      </c>
      <c r="B41" s="52" t="s">
        <v>362</v>
      </c>
      <c r="C41" s="53"/>
      <c r="D41" s="12" t="s">
        <v>13</v>
      </c>
      <c r="E41" s="13">
        <f>'[1]Employee Personal Details'!H8</f>
        <v>0</v>
      </c>
      <c r="F41" s="12" t="s">
        <v>334</v>
      </c>
      <c r="G41" s="16"/>
    </row>
    <row r="42" spans="1:7">
      <c r="A42" s="9" t="s">
        <v>10</v>
      </c>
      <c r="B42" s="10" t="s">
        <v>71</v>
      </c>
      <c r="C42" s="17"/>
      <c r="D42" s="17"/>
      <c r="E42" s="11"/>
      <c r="F42" s="12" t="s">
        <v>335</v>
      </c>
      <c r="G42" s="18">
        <v>43831</v>
      </c>
    </row>
    <row r="43" spans="1:7">
      <c r="A43" s="9" t="s">
        <v>20</v>
      </c>
      <c r="B43" s="10">
        <f>'[1]Employee Personal Details'!M8</f>
        <v>0</v>
      </c>
      <c r="C43" s="17"/>
      <c r="D43" s="17"/>
      <c r="E43" s="11"/>
      <c r="F43" s="12" t="s">
        <v>14</v>
      </c>
      <c r="G43" s="14" t="s">
        <v>363</v>
      </c>
    </row>
    <row r="44" spans="1:7">
      <c r="A44" s="9" t="s">
        <v>336</v>
      </c>
      <c r="B44" s="10"/>
      <c r="C44" s="11"/>
      <c r="D44" s="10"/>
      <c r="E44" s="17"/>
      <c r="F44" s="19"/>
      <c r="G44" s="20"/>
    </row>
    <row r="45" spans="1:7">
      <c r="A45" s="21" t="s">
        <v>21</v>
      </c>
      <c r="B45" s="22"/>
      <c r="C45" s="22"/>
      <c r="D45" s="22"/>
      <c r="E45" s="22"/>
      <c r="F45" s="22"/>
      <c r="G45" s="23"/>
    </row>
    <row r="46" spans="1:7">
      <c r="A46" s="24"/>
      <c r="B46" s="25"/>
      <c r="C46" s="25"/>
      <c r="D46" s="25"/>
      <c r="E46" s="25"/>
      <c r="F46" s="25"/>
      <c r="G46" s="26"/>
    </row>
    <row r="47" spans="1:7">
      <c r="A47" s="24"/>
      <c r="B47" s="25"/>
      <c r="C47" s="25"/>
      <c r="D47" s="25"/>
      <c r="E47" s="25"/>
      <c r="F47" s="25"/>
      <c r="G47" s="26"/>
    </row>
    <row r="48" spans="1:7">
      <c r="A48" s="27" t="s">
        <v>337</v>
      </c>
      <c r="B48" s="28"/>
      <c r="C48" s="29" t="s">
        <v>342</v>
      </c>
      <c r="D48" s="30"/>
      <c r="E48" s="28"/>
      <c r="F48" s="29" t="s">
        <v>339</v>
      </c>
      <c r="G48" s="31"/>
    </row>
    <row r="49" spans="1:7">
      <c r="A49" s="9" t="s">
        <v>364</v>
      </c>
      <c r="B49" s="54">
        <v>479619</v>
      </c>
      <c r="C49" s="12" t="s">
        <v>341</v>
      </c>
      <c r="D49" s="33">
        <v>0</v>
      </c>
      <c r="E49" s="34"/>
      <c r="F49" s="35" t="s">
        <v>243</v>
      </c>
      <c r="G49" s="36">
        <f>B51*0.1</f>
        <v>47961.9</v>
      </c>
    </row>
    <row r="50" spans="1:7">
      <c r="A50" s="9" t="s">
        <v>342</v>
      </c>
      <c r="B50" s="32">
        <v>0</v>
      </c>
      <c r="C50" s="37" t="s">
        <v>343</v>
      </c>
      <c r="D50" s="33">
        <v>0</v>
      </c>
      <c r="E50" s="34"/>
      <c r="F50" s="12" t="s">
        <v>245</v>
      </c>
      <c r="G50" s="36">
        <v>31375.08</v>
      </c>
    </row>
    <row r="51" spans="1:7">
      <c r="A51" s="9" t="s">
        <v>344</v>
      </c>
      <c r="B51" s="32">
        <f>B49+B50</f>
        <v>479619</v>
      </c>
      <c r="C51" s="12" t="s">
        <v>345</v>
      </c>
      <c r="D51" s="33">
        <v>0</v>
      </c>
      <c r="E51" s="34"/>
      <c r="F51" s="12" t="s">
        <v>346</v>
      </c>
      <c r="G51" s="36"/>
    </row>
    <row r="52" spans="1:7">
      <c r="A52" s="9"/>
      <c r="B52" s="32"/>
      <c r="C52" s="12" t="s">
        <v>347</v>
      </c>
      <c r="D52" s="33">
        <v>0</v>
      </c>
      <c r="E52" s="34"/>
      <c r="F52" s="12" t="s">
        <v>348</v>
      </c>
      <c r="G52" s="36">
        <f>G49+G50+G51</f>
        <v>79336.98</v>
      </c>
    </row>
    <row r="53" spans="1:7">
      <c r="A53" s="38"/>
      <c r="B53" s="32"/>
      <c r="C53" s="12"/>
      <c r="D53" s="33"/>
      <c r="E53" s="34"/>
      <c r="F53" s="12" t="s">
        <v>276</v>
      </c>
      <c r="G53" s="36">
        <f>B51-G52</f>
        <v>400282.02</v>
      </c>
    </row>
    <row r="54" spans="1:7">
      <c r="A54" s="38"/>
      <c r="B54" s="32"/>
      <c r="C54" s="39"/>
      <c r="D54" s="33"/>
      <c r="E54" s="34"/>
      <c r="F54" s="12"/>
      <c r="G54" s="36"/>
    </row>
    <row r="55" spans="1:7">
      <c r="A55" s="38"/>
      <c r="B55" s="32"/>
      <c r="C55" s="12" t="s">
        <v>349</v>
      </c>
      <c r="D55" s="33">
        <f>D52+D51+D50+D49</f>
        <v>0</v>
      </c>
      <c r="E55" s="34"/>
      <c r="F55" s="40"/>
      <c r="G55" s="41"/>
    </row>
    <row r="56" spans="1:7">
      <c r="A56" s="38"/>
      <c r="B56" s="32"/>
      <c r="C56" s="12"/>
      <c r="D56" s="10"/>
      <c r="E56" s="11"/>
      <c r="F56" s="29" t="s">
        <v>365</v>
      </c>
      <c r="G56" s="31"/>
    </row>
    <row r="57" spans="1:7">
      <c r="A57" s="9" t="s">
        <v>351</v>
      </c>
      <c r="B57" s="32">
        <v>31</v>
      </c>
      <c r="C57" s="40"/>
      <c r="D57" s="12"/>
      <c r="E57" s="42"/>
      <c r="F57" s="12" t="s">
        <v>352</v>
      </c>
      <c r="G57" s="36">
        <f>B51*0.1</f>
        <v>47961.9</v>
      </c>
    </row>
    <row r="58" spans="1:7">
      <c r="A58" s="9" t="s">
        <v>353</v>
      </c>
      <c r="B58" s="32">
        <v>25</v>
      </c>
      <c r="C58" s="40"/>
      <c r="D58" s="12" t="s">
        <v>354</v>
      </c>
      <c r="E58" s="43">
        <v>0</v>
      </c>
      <c r="F58" s="44" t="s">
        <v>355</v>
      </c>
      <c r="G58" s="36">
        <f>B51*0.1</f>
        <v>47961.9</v>
      </c>
    </row>
    <row r="59" ht="15.75" spans="1:7">
      <c r="A59" s="45" t="s">
        <v>356</v>
      </c>
      <c r="B59" s="46"/>
      <c r="C59" s="47"/>
      <c r="D59" s="47"/>
      <c r="E59" s="48"/>
      <c r="F59" s="49" t="s">
        <v>357</v>
      </c>
      <c r="G59" s="36">
        <f>G57+G58</f>
        <v>95923.8</v>
      </c>
    </row>
    <row r="61" spans="1:5">
      <c r="A61" s="39" t="s">
        <v>358</v>
      </c>
      <c r="E61" s="39" t="s">
        <v>359</v>
      </c>
    </row>
    <row r="71" ht="15.75"/>
    <row r="72" spans="1:7">
      <c r="A72" s="3" t="s">
        <v>330</v>
      </c>
      <c r="B72" s="4"/>
      <c r="C72" s="4"/>
      <c r="D72" s="4"/>
      <c r="E72" s="4"/>
      <c r="F72" s="4"/>
      <c r="G72" s="5"/>
    </row>
    <row r="73" spans="1:7">
      <c r="A73" s="6"/>
      <c r="B73" s="7"/>
      <c r="C73" s="7"/>
      <c r="D73" s="7"/>
      <c r="E73" s="7"/>
      <c r="F73" s="7"/>
      <c r="G73" s="8"/>
    </row>
    <row r="74" spans="1:7">
      <c r="A74" s="9" t="s">
        <v>7</v>
      </c>
      <c r="B74" s="55" t="s">
        <v>366</v>
      </c>
      <c r="C74" s="56"/>
      <c r="D74" s="12" t="s">
        <v>11</v>
      </c>
      <c r="E74" s="13">
        <v>43479</v>
      </c>
      <c r="F74" s="12" t="s">
        <v>15</v>
      </c>
      <c r="G74" s="14" t="s">
        <v>361</v>
      </c>
    </row>
    <row r="75" spans="1:7">
      <c r="A75" s="9" t="s">
        <v>8</v>
      </c>
      <c r="B75" s="10"/>
      <c r="C75" s="11"/>
      <c r="D75" s="12" t="s">
        <v>12</v>
      </c>
      <c r="E75" s="13">
        <v>43861</v>
      </c>
      <c r="F75" s="12" t="s">
        <v>19</v>
      </c>
      <c r="G75" s="15"/>
    </row>
    <row r="76" spans="1:7">
      <c r="A76" s="9" t="s">
        <v>291</v>
      </c>
      <c r="B76" s="10" t="s">
        <v>367</v>
      </c>
      <c r="C76" s="11"/>
      <c r="D76" s="12" t="s">
        <v>13</v>
      </c>
      <c r="E76" s="13">
        <v>0</v>
      </c>
      <c r="F76" s="12" t="s">
        <v>334</v>
      </c>
      <c r="G76" s="16"/>
    </row>
    <row r="77" spans="1:7">
      <c r="A77" s="9" t="s">
        <v>10</v>
      </c>
      <c r="B77" s="10" t="s">
        <v>52</v>
      </c>
      <c r="C77" s="17"/>
      <c r="D77" s="17"/>
      <c r="E77" s="11"/>
      <c r="F77" s="12" t="s">
        <v>335</v>
      </c>
      <c r="G77" s="18">
        <v>43831</v>
      </c>
    </row>
    <row r="78" spans="1:7">
      <c r="A78" s="9" t="s">
        <v>20</v>
      </c>
      <c r="B78" s="10"/>
      <c r="C78" s="17"/>
      <c r="D78" s="17"/>
      <c r="E78" s="11"/>
      <c r="F78" s="12" t="s">
        <v>14</v>
      </c>
      <c r="G78" s="14" t="s">
        <v>368</v>
      </c>
    </row>
    <row r="79" spans="1:7">
      <c r="A79" s="9" t="s">
        <v>336</v>
      </c>
      <c r="B79" s="10"/>
      <c r="C79" s="11"/>
      <c r="D79" s="10"/>
      <c r="E79" s="17"/>
      <c r="F79" s="19"/>
      <c r="G79" s="20"/>
    </row>
    <row r="80" spans="1:7">
      <c r="A80" s="21" t="s">
        <v>21</v>
      </c>
      <c r="B80" s="22"/>
      <c r="C80" s="22"/>
      <c r="D80" s="22"/>
      <c r="E80" s="22"/>
      <c r="F80" s="22"/>
      <c r="G80" s="23"/>
    </row>
    <row r="81" spans="1:7">
      <c r="A81" s="24"/>
      <c r="B81" s="25"/>
      <c r="C81" s="25"/>
      <c r="D81" s="25"/>
      <c r="E81" s="25"/>
      <c r="F81" s="25"/>
      <c r="G81" s="26"/>
    </row>
    <row r="82" spans="1:7">
      <c r="A82" s="24"/>
      <c r="B82" s="25"/>
      <c r="C82" s="25"/>
      <c r="D82" s="25"/>
      <c r="E82" s="25"/>
      <c r="F82" s="25"/>
      <c r="G82" s="26"/>
    </row>
    <row r="83" spans="1:7">
      <c r="A83" s="27" t="s">
        <v>337</v>
      </c>
      <c r="B83" s="28"/>
      <c r="C83" s="29" t="s">
        <v>342</v>
      </c>
      <c r="D83" s="30"/>
      <c r="E83" s="28"/>
      <c r="F83" s="29" t="s">
        <v>339</v>
      </c>
      <c r="G83" s="31"/>
    </row>
    <row r="84" spans="1:7">
      <c r="A84" s="9" t="s">
        <v>369</v>
      </c>
      <c r="B84" s="32">
        <v>225519</v>
      </c>
      <c r="C84" s="12" t="s">
        <v>341</v>
      </c>
      <c r="D84" s="33">
        <v>0</v>
      </c>
      <c r="E84" s="34"/>
      <c r="F84" s="35" t="s">
        <v>243</v>
      </c>
      <c r="G84" s="36">
        <f>B86*0.1</f>
        <v>22551.9</v>
      </c>
    </row>
    <row r="85" spans="1:7">
      <c r="A85" s="9" t="s">
        <v>342</v>
      </c>
      <c r="B85" s="32">
        <f>D84+D85+D86+D87</f>
        <v>0</v>
      </c>
      <c r="C85" s="37" t="s">
        <v>343</v>
      </c>
      <c r="D85" s="33">
        <v>0</v>
      </c>
      <c r="E85" s="34"/>
      <c r="F85" s="12" t="s">
        <v>245</v>
      </c>
      <c r="G85" s="36">
        <v>2967</v>
      </c>
    </row>
    <row r="86" spans="1:7">
      <c r="A86" s="9" t="s">
        <v>344</v>
      </c>
      <c r="B86" s="32">
        <f>B84+B85</f>
        <v>225519</v>
      </c>
      <c r="C86" s="12" t="s">
        <v>345</v>
      </c>
      <c r="D86" s="33">
        <v>0</v>
      </c>
      <c r="E86" s="34"/>
      <c r="F86" s="12" t="s">
        <v>346</v>
      </c>
      <c r="G86" s="36">
        <v>30000</v>
      </c>
    </row>
    <row r="87" spans="1:7">
      <c r="A87" s="9"/>
      <c r="B87" s="32"/>
      <c r="C87" s="12" t="s">
        <v>347</v>
      </c>
      <c r="D87" s="33"/>
      <c r="E87" s="34"/>
      <c r="F87" s="12" t="s">
        <v>348</v>
      </c>
      <c r="G87" s="36">
        <f>G84+G85+G86</f>
        <v>55518.9</v>
      </c>
    </row>
    <row r="88" spans="1:7">
      <c r="A88" s="38"/>
      <c r="B88" s="32"/>
      <c r="C88" s="12"/>
      <c r="D88" s="33"/>
      <c r="E88" s="34"/>
      <c r="F88" s="12" t="s">
        <v>276</v>
      </c>
      <c r="G88" s="36">
        <f>B86-G87</f>
        <v>170000.1</v>
      </c>
    </row>
    <row r="89" spans="1:7">
      <c r="A89" s="38"/>
      <c r="B89" s="32"/>
      <c r="C89" s="39"/>
      <c r="D89" s="33"/>
      <c r="E89" s="34"/>
      <c r="F89" s="12"/>
      <c r="G89" s="36"/>
    </row>
    <row r="90" spans="1:7">
      <c r="A90" s="38"/>
      <c r="B90" s="32"/>
      <c r="C90" s="12" t="s">
        <v>370</v>
      </c>
      <c r="D90" s="33">
        <f>D84+D85+D86</f>
        <v>0</v>
      </c>
      <c r="E90" s="34"/>
      <c r="F90" s="40"/>
      <c r="G90" s="41"/>
    </row>
    <row r="91" spans="1:7">
      <c r="A91" s="38"/>
      <c r="B91" s="32"/>
      <c r="C91" s="12"/>
      <c r="D91" s="10"/>
      <c r="E91" s="11"/>
      <c r="F91" s="29" t="s">
        <v>365</v>
      </c>
      <c r="G91" s="31"/>
    </row>
    <row r="92" spans="1:7">
      <c r="A92" s="9" t="s">
        <v>351</v>
      </c>
      <c r="B92" s="32">
        <v>31</v>
      </c>
      <c r="C92" s="40"/>
      <c r="D92" s="12"/>
      <c r="E92" s="42"/>
      <c r="F92" s="12" t="s">
        <v>352</v>
      </c>
      <c r="G92" s="36">
        <f>G84</f>
        <v>22551.9</v>
      </c>
    </row>
    <row r="93" spans="1:7">
      <c r="A93" s="9" t="s">
        <v>353</v>
      </c>
      <c r="B93" s="32">
        <v>25</v>
      </c>
      <c r="C93" s="40"/>
      <c r="D93" s="12" t="s">
        <v>354</v>
      </c>
      <c r="E93" s="43">
        <v>0</v>
      </c>
      <c r="F93" s="44" t="s">
        <v>355</v>
      </c>
      <c r="G93" s="57">
        <f>B86*0.1</f>
        <v>22551.9</v>
      </c>
    </row>
    <row r="94" ht="15.75" spans="1:7">
      <c r="A94" s="45" t="s">
        <v>356</v>
      </c>
      <c r="B94" s="46"/>
      <c r="C94" s="47"/>
      <c r="D94" s="47"/>
      <c r="E94" s="48"/>
      <c r="F94" s="49" t="s">
        <v>357</v>
      </c>
      <c r="G94" s="50">
        <f>G92+G93</f>
        <v>45103.8</v>
      </c>
    </row>
    <row r="96" spans="1:5">
      <c r="A96" s="39" t="s">
        <v>358</v>
      </c>
      <c r="E96" s="39" t="s">
        <v>359</v>
      </c>
    </row>
    <row r="104" ht="15.75"/>
    <row r="105" spans="1:7">
      <c r="A105" s="3" t="s">
        <v>330</v>
      </c>
      <c r="B105" s="4"/>
      <c r="C105" s="4"/>
      <c r="D105" s="4"/>
      <c r="E105" s="4"/>
      <c r="F105" s="4"/>
      <c r="G105" s="5"/>
    </row>
    <row r="106" spans="1:7">
      <c r="A106" s="6"/>
      <c r="B106" s="7"/>
      <c r="C106" s="7"/>
      <c r="D106" s="7"/>
      <c r="E106" s="7"/>
      <c r="F106" s="7"/>
      <c r="G106" s="8"/>
    </row>
    <row r="107" spans="1:7">
      <c r="A107" s="9" t="s">
        <v>7</v>
      </c>
      <c r="B107" s="55" t="s">
        <v>371</v>
      </c>
      <c r="C107" s="56"/>
      <c r="D107" s="12" t="s">
        <v>11</v>
      </c>
      <c r="E107" s="13">
        <v>43466</v>
      </c>
      <c r="F107" s="12" t="s">
        <v>15</v>
      </c>
      <c r="G107" s="14" t="s">
        <v>361</v>
      </c>
    </row>
    <row r="108" spans="1:7">
      <c r="A108" s="9" t="s">
        <v>8</v>
      </c>
      <c r="B108" s="10"/>
      <c r="C108" s="11"/>
      <c r="D108" s="12" t="s">
        <v>12</v>
      </c>
      <c r="E108" s="13">
        <v>43829</v>
      </c>
      <c r="F108" s="12" t="s">
        <v>19</v>
      </c>
      <c r="G108" s="15"/>
    </row>
    <row r="109" spans="1:7">
      <c r="A109" s="9" t="s">
        <v>291</v>
      </c>
      <c r="B109" s="10" t="s">
        <v>372</v>
      </c>
      <c r="C109" s="11"/>
      <c r="D109" s="12" t="s">
        <v>13</v>
      </c>
      <c r="E109" s="58">
        <f>'[1]Employee Personal Details'!H14</f>
        <v>0</v>
      </c>
      <c r="F109" s="12" t="s">
        <v>334</v>
      </c>
      <c r="G109" s="16"/>
    </row>
    <row r="110" spans="1:7">
      <c r="A110" s="9" t="s">
        <v>10</v>
      </c>
      <c r="B110" s="10" t="s">
        <v>373</v>
      </c>
      <c r="C110" s="17"/>
      <c r="D110" s="17"/>
      <c r="E110" s="11"/>
      <c r="F110" s="12" t="s">
        <v>335</v>
      </c>
      <c r="G110" s="18">
        <v>43831</v>
      </c>
    </row>
    <row r="111" spans="1:7">
      <c r="A111" s="9" t="s">
        <v>20</v>
      </c>
      <c r="B111" s="10"/>
      <c r="C111" s="17"/>
      <c r="D111" s="17"/>
      <c r="E111" s="11"/>
      <c r="F111" s="12" t="s">
        <v>14</v>
      </c>
      <c r="G111" s="14" t="s">
        <v>363</v>
      </c>
    </row>
    <row r="112" spans="1:7">
      <c r="A112" s="9" t="s">
        <v>336</v>
      </c>
      <c r="B112" s="10"/>
      <c r="C112" s="11"/>
      <c r="D112" s="10"/>
      <c r="E112" s="17"/>
      <c r="F112" s="19"/>
      <c r="G112" s="20"/>
    </row>
    <row r="113" spans="1:7">
      <c r="A113" s="21" t="s">
        <v>21</v>
      </c>
      <c r="B113" s="22"/>
      <c r="C113" s="22"/>
      <c r="D113" s="22"/>
      <c r="E113" s="22"/>
      <c r="F113" s="22"/>
      <c r="G113" s="23"/>
    </row>
    <row r="114" spans="1:7">
      <c r="A114" s="24"/>
      <c r="B114" s="25"/>
      <c r="C114" s="25"/>
      <c r="D114" s="25"/>
      <c r="E114" s="25"/>
      <c r="F114" s="25"/>
      <c r="G114" s="26"/>
    </row>
    <row r="115" spans="1:7">
      <c r="A115" s="24"/>
      <c r="B115" s="25"/>
      <c r="C115" s="25"/>
      <c r="D115" s="25"/>
      <c r="E115" s="25"/>
      <c r="F115" s="25"/>
      <c r="G115" s="26"/>
    </row>
    <row r="116" spans="1:7">
      <c r="A116" s="27" t="s">
        <v>337</v>
      </c>
      <c r="B116" s="28"/>
      <c r="C116" s="29" t="s">
        <v>342</v>
      </c>
      <c r="D116" s="30"/>
      <c r="E116" s="28"/>
      <c r="F116" s="29" t="s">
        <v>339</v>
      </c>
      <c r="G116" s="31"/>
    </row>
    <row r="117" spans="1:7">
      <c r="A117" s="9" t="s">
        <v>369</v>
      </c>
      <c r="B117" s="32">
        <v>100000</v>
      </c>
      <c r="C117" s="12" t="s">
        <v>341</v>
      </c>
      <c r="D117" s="33">
        <v>0</v>
      </c>
      <c r="E117" s="34"/>
      <c r="F117" s="35" t="s">
        <v>243</v>
      </c>
      <c r="G117" s="36">
        <v>0</v>
      </c>
    </row>
    <row r="118" spans="1:7">
      <c r="A118" s="9" t="s">
        <v>342</v>
      </c>
      <c r="B118" s="32">
        <f>D117+D118+D119+D120</f>
        <v>0</v>
      </c>
      <c r="C118" s="37" t="s">
        <v>343</v>
      </c>
      <c r="D118" s="33">
        <v>0</v>
      </c>
      <c r="E118" s="34"/>
      <c r="F118" s="12" t="s">
        <v>245</v>
      </c>
      <c r="G118" s="36">
        <v>0</v>
      </c>
    </row>
    <row r="119" spans="1:7">
      <c r="A119" s="9" t="s">
        <v>344</v>
      </c>
      <c r="B119" s="32">
        <f>B117+B118</f>
        <v>100000</v>
      </c>
      <c r="C119" s="12" t="s">
        <v>345</v>
      </c>
      <c r="D119" s="33">
        <v>0</v>
      </c>
      <c r="E119" s="34"/>
      <c r="F119" s="12" t="s">
        <v>346</v>
      </c>
      <c r="G119" s="36"/>
    </row>
    <row r="120" spans="1:7">
      <c r="A120" s="9"/>
      <c r="B120" s="32"/>
      <c r="C120" s="12" t="s">
        <v>347</v>
      </c>
      <c r="D120" s="33">
        <v>0</v>
      </c>
      <c r="E120" s="34"/>
      <c r="F120" s="12" t="s">
        <v>348</v>
      </c>
      <c r="G120" s="36">
        <f>G117+G118+G119</f>
        <v>0</v>
      </c>
    </row>
    <row r="121" spans="1:7">
      <c r="A121" s="38"/>
      <c r="B121" s="32"/>
      <c r="C121" s="12"/>
      <c r="D121" s="33"/>
      <c r="E121" s="34"/>
      <c r="F121" s="12" t="s">
        <v>276</v>
      </c>
      <c r="G121" s="36">
        <f>B119-G120</f>
        <v>100000</v>
      </c>
    </row>
    <row r="122" spans="1:7">
      <c r="A122" s="38"/>
      <c r="B122" s="32"/>
      <c r="C122" s="39"/>
      <c r="D122" s="33"/>
      <c r="E122" s="34"/>
      <c r="F122" s="12"/>
      <c r="G122" s="36"/>
    </row>
    <row r="123" spans="1:7">
      <c r="A123" s="38"/>
      <c r="B123" s="32"/>
      <c r="C123" s="12" t="s">
        <v>370</v>
      </c>
      <c r="D123" s="33">
        <f>D117+D118+D119</f>
        <v>0</v>
      </c>
      <c r="E123" s="34"/>
      <c r="F123" s="40"/>
      <c r="G123" s="41"/>
    </row>
    <row r="124" spans="1:7">
      <c r="A124" s="38"/>
      <c r="B124" s="32"/>
      <c r="C124" s="12"/>
      <c r="D124" s="10"/>
      <c r="E124" s="11"/>
      <c r="F124" s="29" t="s">
        <v>365</v>
      </c>
      <c r="G124" s="31"/>
    </row>
    <row r="125" spans="1:7">
      <c r="A125" s="9" t="s">
        <v>351</v>
      </c>
      <c r="B125" s="32">
        <v>31</v>
      </c>
      <c r="C125" s="40"/>
      <c r="D125" s="12"/>
      <c r="E125" s="42"/>
      <c r="F125" s="12" t="s">
        <v>352</v>
      </c>
      <c r="G125" s="36">
        <f>B119*0.1</f>
        <v>10000</v>
      </c>
    </row>
    <row r="126" spans="1:7">
      <c r="A126" s="9" t="s">
        <v>353</v>
      </c>
      <c r="B126" s="32">
        <v>25</v>
      </c>
      <c r="C126" s="40"/>
      <c r="D126" s="12" t="s">
        <v>354</v>
      </c>
      <c r="E126" s="43">
        <v>0</v>
      </c>
      <c r="F126" s="44" t="s">
        <v>355</v>
      </c>
      <c r="G126" s="57">
        <f>B119*0.1</f>
        <v>10000</v>
      </c>
    </row>
    <row r="127" ht="15.75" spans="1:7">
      <c r="A127" s="45" t="s">
        <v>356</v>
      </c>
      <c r="B127" s="46"/>
      <c r="C127" s="47"/>
      <c r="D127" s="47"/>
      <c r="E127" s="48"/>
      <c r="F127" s="49" t="s">
        <v>357</v>
      </c>
      <c r="G127" s="50">
        <f>G125+G126</f>
        <v>20000</v>
      </c>
    </row>
    <row r="129" spans="1:5">
      <c r="A129" s="39" t="s">
        <v>358</v>
      </c>
      <c r="E129" s="39" t="s">
        <v>359</v>
      </c>
    </row>
    <row r="137" ht="15.75"/>
    <row r="138" spans="1:7">
      <c r="A138" s="3" t="s">
        <v>330</v>
      </c>
      <c r="B138" s="4"/>
      <c r="C138" s="4"/>
      <c r="D138" s="4"/>
      <c r="E138" s="4"/>
      <c r="F138" s="4"/>
      <c r="G138" s="5"/>
    </row>
    <row r="139" spans="1:7">
      <c r="A139" s="6"/>
      <c r="B139" s="7"/>
      <c r="C139" s="7"/>
      <c r="D139" s="7"/>
      <c r="E139" s="7"/>
      <c r="F139" s="7"/>
      <c r="G139" s="8"/>
    </row>
    <row r="140" spans="1:7">
      <c r="A140" s="9" t="s">
        <v>7</v>
      </c>
      <c r="B140" s="55" t="s">
        <v>374</v>
      </c>
      <c r="C140" s="56"/>
      <c r="D140" s="12" t="s">
        <v>11</v>
      </c>
      <c r="E140" s="13">
        <v>43739</v>
      </c>
      <c r="F140" s="12" t="s">
        <v>15</v>
      </c>
      <c r="G140" s="14" t="s">
        <v>361</v>
      </c>
    </row>
    <row r="141" spans="1:7">
      <c r="A141" s="9" t="s">
        <v>8</v>
      </c>
      <c r="B141" s="10"/>
      <c r="C141" s="11"/>
      <c r="D141" s="12" t="s">
        <v>12</v>
      </c>
      <c r="E141" s="13">
        <v>44104</v>
      </c>
      <c r="F141" s="12" t="s">
        <v>19</v>
      </c>
      <c r="G141" s="15"/>
    </row>
    <row r="142" spans="1:7">
      <c r="A142" s="9" t="s">
        <v>291</v>
      </c>
      <c r="B142" s="10" t="s">
        <v>375</v>
      </c>
      <c r="C142" s="11"/>
      <c r="D142" s="12" t="s">
        <v>13</v>
      </c>
      <c r="E142" s="58">
        <f>'[1]Employee Personal Details'!H50</f>
        <v>0</v>
      </c>
      <c r="F142" s="12" t="s">
        <v>334</v>
      </c>
      <c r="G142" s="16"/>
    </row>
    <row r="143" spans="1:7">
      <c r="A143" s="9" t="s">
        <v>10</v>
      </c>
      <c r="B143" s="10" t="s">
        <v>52</v>
      </c>
      <c r="C143" s="17"/>
      <c r="D143" s="17"/>
      <c r="E143" s="11"/>
      <c r="F143" s="12" t="s">
        <v>335</v>
      </c>
      <c r="G143" s="18">
        <v>43831</v>
      </c>
    </row>
    <row r="144" spans="1:7">
      <c r="A144" s="9" t="s">
        <v>20</v>
      </c>
      <c r="B144" s="10"/>
      <c r="C144" s="17"/>
      <c r="D144" s="17"/>
      <c r="E144" s="11"/>
      <c r="F144" s="12" t="s">
        <v>14</v>
      </c>
      <c r="G144" s="14" t="s">
        <v>368</v>
      </c>
    </row>
    <row r="145" spans="1:7">
      <c r="A145" s="9" t="s">
        <v>336</v>
      </c>
      <c r="B145" s="10"/>
      <c r="C145" s="11"/>
      <c r="D145" s="10"/>
      <c r="E145" s="17"/>
      <c r="F145" s="19"/>
      <c r="G145" s="20"/>
    </row>
    <row r="146" spans="1:7">
      <c r="A146" s="21" t="s">
        <v>21</v>
      </c>
      <c r="B146" s="22"/>
      <c r="C146" s="22"/>
      <c r="D146" s="22"/>
      <c r="E146" s="22"/>
      <c r="F146" s="22"/>
      <c r="G146" s="23"/>
    </row>
    <row r="147" spans="1:7">
      <c r="A147" s="24"/>
      <c r="B147" s="25"/>
      <c r="C147" s="25"/>
      <c r="D147" s="25"/>
      <c r="E147" s="25"/>
      <c r="F147" s="25"/>
      <c r="G147" s="26"/>
    </row>
    <row r="148" spans="1:7">
      <c r="A148" s="24"/>
      <c r="B148" s="25"/>
      <c r="C148" s="25"/>
      <c r="D148" s="25"/>
      <c r="E148" s="25"/>
      <c r="F148" s="25"/>
      <c r="G148" s="26"/>
    </row>
    <row r="149" spans="1:7">
      <c r="A149" s="27" t="s">
        <v>337</v>
      </c>
      <c r="B149" s="28"/>
      <c r="C149" s="29" t="s">
        <v>342</v>
      </c>
      <c r="D149" s="30"/>
      <c r="E149" s="28"/>
      <c r="F149" s="29" t="s">
        <v>339</v>
      </c>
      <c r="G149" s="31"/>
    </row>
    <row r="150" spans="1:7">
      <c r="A150" s="9" t="s">
        <v>369</v>
      </c>
      <c r="B150" s="32">
        <v>479306</v>
      </c>
      <c r="C150" s="12" t="s">
        <v>341</v>
      </c>
      <c r="D150" s="33">
        <v>0</v>
      </c>
      <c r="E150" s="34"/>
      <c r="F150" s="35" t="s">
        <v>243</v>
      </c>
      <c r="G150" s="36">
        <f>B152*0.1</f>
        <v>47930.6</v>
      </c>
    </row>
    <row r="151" spans="1:7">
      <c r="A151" s="9" t="s">
        <v>342</v>
      </c>
      <c r="B151" s="32">
        <f>D150+D151+D152+D153</f>
        <v>0</v>
      </c>
      <c r="C151" s="37" t="s">
        <v>343</v>
      </c>
      <c r="D151" s="33">
        <v>0</v>
      </c>
      <c r="E151" s="34"/>
      <c r="F151" s="12" t="s">
        <v>245</v>
      </c>
      <c r="G151" s="36">
        <v>31375.08</v>
      </c>
    </row>
    <row r="152" spans="1:7">
      <c r="A152" s="9" t="s">
        <v>344</v>
      </c>
      <c r="B152" s="32">
        <f>B150+B151</f>
        <v>479306</v>
      </c>
      <c r="C152" s="12" t="s">
        <v>345</v>
      </c>
      <c r="D152" s="33">
        <v>0</v>
      </c>
      <c r="E152" s="34"/>
      <c r="F152" s="12" t="s">
        <v>346</v>
      </c>
      <c r="G152" s="59">
        <v>100000</v>
      </c>
    </row>
    <row r="153" spans="1:7">
      <c r="A153" s="9"/>
      <c r="B153" s="32"/>
      <c r="C153" s="12" t="s">
        <v>347</v>
      </c>
      <c r="D153" s="33">
        <v>0</v>
      </c>
      <c r="E153" s="34"/>
      <c r="F153" s="12" t="s">
        <v>348</v>
      </c>
      <c r="G153" s="36">
        <f>G150+G151+G152</f>
        <v>179305.68</v>
      </c>
    </row>
    <row r="154" spans="1:7">
      <c r="A154" s="38"/>
      <c r="B154" s="32"/>
      <c r="C154" s="12"/>
      <c r="D154" s="33"/>
      <c r="E154" s="34"/>
      <c r="F154" s="12" t="s">
        <v>276</v>
      </c>
      <c r="G154" s="36">
        <f>B152-G153</f>
        <v>300000.32</v>
      </c>
    </row>
    <row r="155" spans="1:7">
      <c r="A155" s="38"/>
      <c r="B155" s="32"/>
      <c r="C155" s="39"/>
      <c r="D155" s="33"/>
      <c r="E155" s="34"/>
      <c r="F155" s="12"/>
      <c r="G155" s="36"/>
    </row>
    <row r="156" spans="1:7">
      <c r="A156" s="38"/>
      <c r="B156" s="32"/>
      <c r="C156" s="12" t="s">
        <v>370</v>
      </c>
      <c r="D156" s="33">
        <f>D150+D151+D152+D153</f>
        <v>0</v>
      </c>
      <c r="E156" s="34"/>
      <c r="F156" s="40"/>
      <c r="G156" s="41"/>
    </row>
    <row r="157" spans="1:7">
      <c r="A157" s="38"/>
      <c r="B157" s="32"/>
      <c r="C157" s="12"/>
      <c r="D157" s="10"/>
      <c r="E157" s="11"/>
      <c r="F157" s="29" t="s">
        <v>365</v>
      </c>
      <c r="G157" s="31"/>
    </row>
    <row r="158" spans="1:7">
      <c r="A158" s="9" t="s">
        <v>351</v>
      </c>
      <c r="B158" s="32">
        <v>31</v>
      </c>
      <c r="C158" s="40"/>
      <c r="D158" s="12"/>
      <c r="E158" s="42"/>
      <c r="F158" s="12" t="s">
        <v>352</v>
      </c>
      <c r="G158" s="36">
        <f>G150</f>
        <v>47930.6</v>
      </c>
    </row>
    <row r="159" spans="1:7">
      <c r="A159" s="9" t="s">
        <v>353</v>
      </c>
      <c r="B159" s="32">
        <v>25</v>
      </c>
      <c r="C159" s="40"/>
      <c r="D159" s="12" t="s">
        <v>354</v>
      </c>
      <c r="E159" s="43">
        <v>0</v>
      </c>
      <c r="F159" s="44" t="s">
        <v>355</v>
      </c>
      <c r="G159" s="57">
        <f>B152*0.1</f>
        <v>47930.6</v>
      </c>
    </row>
    <row r="160" ht="15.75" spans="1:7">
      <c r="A160" s="45" t="s">
        <v>356</v>
      </c>
      <c r="B160" s="46"/>
      <c r="C160" s="47"/>
      <c r="D160" s="47"/>
      <c r="E160" s="48"/>
      <c r="F160" s="49" t="s">
        <v>357</v>
      </c>
      <c r="G160" s="50">
        <f>G158+G159</f>
        <v>95861.2</v>
      </c>
    </row>
    <row r="162" spans="1:5">
      <c r="A162" s="39" t="s">
        <v>358</v>
      </c>
      <c r="E162" s="39" t="s">
        <v>359</v>
      </c>
    </row>
    <row r="172" ht="15.75"/>
    <row r="173" spans="1:7">
      <c r="A173" s="3" t="s">
        <v>330</v>
      </c>
      <c r="B173" s="4"/>
      <c r="C173" s="4"/>
      <c r="D173" s="4"/>
      <c r="E173" s="4"/>
      <c r="F173" s="4"/>
      <c r="G173" s="5"/>
    </row>
    <row r="174" spans="1:7">
      <c r="A174" s="6"/>
      <c r="B174" s="7"/>
      <c r="C174" s="7"/>
      <c r="D174" s="7"/>
      <c r="E174" s="7"/>
      <c r="F174" s="7"/>
      <c r="G174" s="8"/>
    </row>
    <row r="175" spans="1:7">
      <c r="A175" s="9" t="s">
        <v>7</v>
      </c>
      <c r="B175" s="55" t="s">
        <v>376</v>
      </c>
      <c r="C175" s="56"/>
      <c r="D175" s="12" t="s">
        <v>11</v>
      </c>
      <c r="E175" s="13">
        <v>43739</v>
      </c>
      <c r="F175" s="12" t="s">
        <v>15</v>
      </c>
      <c r="G175" s="14" t="s">
        <v>361</v>
      </c>
    </row>
    <row r="176" spans="1:7">
      <c r="A176" s="9" t="s">
        <v>8</v>
      </c>
      <c r="B176" s="10"/>
      <c r="C176" s="11"/>
      <c r="D176" s="12" t="s">
        <v>12</v>
      </c>
      <c r="E176" s="13">
        <v>44134</v>
      </c>
      <c r="F176" s="12" t="s">
        <v>19</v>
      </c>
      <c r="G176" s="15"/>
    </row>
    <row r="177" spans="1:7">
      <c r="A177" s="9" t="s">
        <v>291</v>
      </c>
      <c r="B177" s="10" t="s">
        <v>362</v>
      </c>
      <c r="C177" s="11"/>
      <c r="D177" s="12" t="s">
        <v>13</v>
      </c>
      <c r="E177" s="58">
        <f>'[1]Employee Personal Details'!H121</f>
        <v>0</v>
      </c>
      <c r="F177" s="12" t="s">
        <v>334</v>
      </c>
      <c r="G177" s="16"/>
    </row>
    <row r="178" spans="1:7">
      <c r="A178" s="9" t="s">
        <v>10</v>
      </c>
      <c r="B178" s="10" t="s">
        <v>71</v>
      </c>
      <c r="C178" s="17"/>
      <c r="D178" s="17"/>
      <c r="E178" s="11"/>
      <c r="F178" s="12" t="s">
        <v>335</v>
      </c>
      <c r="G178" s="18">
        <v>43831</v>
      </c>
    </row>
    <row r="179" spans="1:7">
      <c r="A179" s="9" t="s">
        <v>20</v>
      </c>
      <c r="B179" s="10"/>
      <c r="C179" s="17"/>
      <c r="D179" s="17"/>
      <c r="E179" s="11"/>
      <c r="F179" s="12" t="s">
        <v>14</v>
      </c>
      <c r="G179" s="14" t="s">
        <v>368</v>
      </c>
    </row>
    <row r="180" spans="1:7">
      <c r="A180" s="9" t="s">
        <v>336</v>
      </c>
      <c r="B180" s="10"/>
      <c r="C180" s="11"/>
      <c r="D180" s="10"/>
      <c r="E180" s="17"/>
      <c r="F180" s="19"/>
      <c r="G180" s="20"/>
    </row>
    <row r="181" spans="1:7">
      <c r="A181" s="21" t="s">
        <v>21</v>
      </c>
      <c r="B181" s="22"/>
      <c r="C181" s="22"/>
      <c r="D181" s="22"/>
      <c r="E181" s="22"/>
      <c r="F181" s="22"/>
      <c r="G181" s="23"/>
    </row>
    <row r="182" spans="1:7">
      <c r="A182" s="24"/>
      <c r="B182" s="25"/>
      <c r="C182" s="25"/>
      <c r="D182" s="25"/>
      <c r="E182" s="25"/>
      <c r="F182" s="25"/>
      <c r="G182" s="26"/>
    </row>
    <row r="183" spans="1:7">
      <c r="A183" s="24"/>
      <c r="B183" s="25"/>
      <c r="C183" s="25"/>
      <c r="D183" s="25"/>
      <c r="E183" s="25"/>
      <c r="F183" s="25"/>
      <c r="G183" s="26"/>
    </row>
    <row r="184" spans="1:7">
      <c r="A184" s="27" t="s">
        <v>337</v>
      </c>
      <c r="B184" s="28"/>
      <c r="C184" s="29" t="s">
        <v>342</v>
      </c>
      <c r="D184" s="30"/>
      <c r="E184" s="28"/>
      <c r="F184" s="29" t="s">
        <v>339</v>
      </c>
      <c r="G184" s="31"/>
    </row>
    <row r="185" spans="1:7">
      <c r="A185" s="9" t="s">
        <v>369</v>
      </c>
      <c r="B185" s="32">
        <v>347619</v>
      </c>
      <c r="C185" s="12" t="s">
        <v>341</v>
      </c>
      <c r="D185" s="33">
        <v>0</v>
      </c>
      <c r="E185" s="34"/>
      <c r="F185" s="35" t="s">
        <v>243</v>
      </c>
      <c r="G185" s="36">
        <f>B187*0.1</f>
        <v>34761.9</v>
      </c>
    </row>
    <row r="186" spans="1:7">
      <c r="A186" s="9" t="s">
        <v>342</v>
      </c>
      <c r="B186" s="32">
        <f>D185+D186+D187+D188</f>
        <v>0</v>
      </c>
      <c r="C186" s="37" t="s">
        <v>343</v>
      </c>
      <c r="D186" s="33">
        <v>0</v>
      </c>
      <c r="E186" s="34"/>
      <c r="F186" s="12" t="s">
        <v>245</v>
      </c>
      <c r="G186" s="60">
        <v>12857.14</v>
      </c>
    </row>
    <row r="187" spans="1:7">
      <c r="A187" s="9" t="s">
        <v>344</v>
      </c>
      <c r="B187" s="32">
        <f>B185+B186</f>
        <v>347619</v>
      </c>
      <c r="C187" s="12" t="s">
        <v>345</v>
      </c>
      <c r="D187" s="33">
        <v>0</v>
      </c>
      <c r="E187" s="34"/>
      <c r="F187" s="12" t="s">
        <v>346</v>
      </c>
      <c r="G187" s="36">
        <v>0</v>
      </c>
    </row>
    <row r="188" spans="1:7">
      <c r="A188" s="9"/>
      <c r="B188" s="32"/>
      <c r="C188" s="12" t="s">
        <v>347</v>
      </c>
      <c r="D188" s="33">
        <v>0</v>
      </c>
      <c r="E188" s="34"/>
      <c r="F188" s="12" t="s">
        <v>348</v>
      </c>
      <c r="G188" s="36">
        <f>G185+G186+G187</f>
        <v>47619.04</v>
      </c>
    </row>
    <row r="189" spans="1:7">
      <c r="A189" s="38"/>
      <c r="B189" s="32"/>
      <c r="C189" s="12"/>
      <c r="D189" s="33"/>
      <c r="E189" s="34"/>
      <c r="F189" s="12" t="s">
        <v>276</v>
      </c>
      <c r="G189" s="36">
        <f>B187-G188</f>
        <v>299999.96</v>
      </c>
    </row>
    <row r="190" spans="1:7">
      <c r="A190" s="38"/>
      <c r="B190" s="32"/>
      <c r="C190" s="39"/>
      <c r="D190" s="33"/>
      <c r="E190" s="34"/>
      <c r="F190" s="12"/>
      <c r="G190" s="36"/>
    </row>
    <row r="191" spans="1:7">
      <c r="A191" s="38"/>
      <c r="B191" s="32"/>
      <c r="C191" s="12" t="s">
        <v>370</v>
      </c>
      <c r="D191" s="33">
        <f>D185+D186+D187</f>
        <v>0</v>
      </c>
      <c r="E191" s="34"/>
      <c r="F191" s="40"/>
      <c r="G191" s="41"/>
    </row>
    <row r="192" spans="1:7">
      <c r="A192" s="38"/>
      <c r="B192" s="32"/>
      <c r="C192" s="12"/>
      <c r="D192" s="10"/>
      <c r="E192" s="11"/>
      <c r="F192" s="29" t="s">
        <v>365</v>
      </c>
      <c r="G192" s="31"/>
    </row>
    <row r="193" spans="1:7">
      <c r="A193" s="9" t="s">
        <v>351</v>
      </c>
      <c r="B193" s="32">
        <v>31</v>
      </c>
      <c r="C193" s="40"/>
      <c r="D193" s="12"/>
      <c r="E193" s="42"/>
      <c r="F193" s="12" t="s">
        <v>352</v>
      </c>
      <c r="G193" s="36">
        <f>G185</f>
        <v>34761.9</v>
      </c>
    </row>
    <row r="194" spans="1:7">
      <c r="A194" s="9" t="s">
        <v>353</v>
      </c>
      <c r="B194" s="32">
        <v>25</v>
      </c>
      <c r="C194" s="40"/>
      <c r="D194" s="12" t="s">
        <v>354</v>
      </c>
      <c r="E194" s="43">
        <v>0</v>
      </c>
      <c r="F194" s="44" t="s">
        <v>355</v>
      </c>
      <c r="G194" s="57">
        <f>B187*0.1</f>
        <v>34761.9</v>
      </c>
    </row>
    <row r="195" ht="15.75" spans="1:7">
      <c r="A195" s="45" t="s">
        <v>356</v>
      </c>
      <c r="B195" s="46"/>
      <c r="C195" s="47"/>
      <c r="D195" s="47"/>
      <c r="E195" s="48"/>
      <c r="F195" s="49" t="s">
        <v>357</v>
      </c>
      <c r="G195" s="50">
        <f>G193+G194</f>
        <v>69523.8</v>
      </c>
    </row>
    <row r="197" spans="1:5">
      <c r="A197" s="39" t="s">
        <v>358</v>
      </c>
      <c r="E197" s="39" t="s">
        <v>359</v>
      </c>
    </row>
    <row r="208" ht="15.75"/>
    <row r="209" spans="1:7">
      <c r="A209" s="3" t="s">
        <v>330</v>
      </c>
      <c r="B209" s="4"/>
      <c r="C209" s="4"/>
      <c r="D209" s="4"/>
      <c r="E209" s="4"/>
      <c r="F209" s="4"/>
      <c r="G209" s="5"/>
    </row>
    <row r="210" spans="1:7">
      <c r="A210" s="6"/>
      <c r="B210" s="7"/>
      <c r="C210" s="7"/>
      <c r="D210" s="7"/>
      <c r="E210" s="7"/>
      <c r="F210" s="7"/>
      <c r="G210" s="8"/>
    </row>
    <row r="211" spans="1:7">
      <c r="A211" s="9" t="s">
        <v>7</v>
      </c>
      <c r="B211" s="55" t="s">
        <v>377</v>
      </c>
      <c r="C211" s="56"/>
      <c r="D211" s="12" t="s">
        <v>11</v>
      </c>
      <c r="E211" s="13">
        <v>43523</v>
      </c>
      <c r="F211" s="12" t="s">
        <v>15</v>
      </c>
      <c r="G211" s="14" t="s">
        <v>361</v>
      </c>
    </row>
    <row r="212" spans="1:7">
      <c r="A212" s="9" t="s">
        <v>8</v>
      </c>
      <c r="B212" s="10"/>
      <c r="C212" s="11"/>
      <c r="D212" s="12" t="s">
        <v>12</v>
      </c>
      <c r="E212" s="13">
        <v>43889</v>
      </c>
      <c r="F212" s="12" t="s">
        <v>19</v>
      </c>
      <c r="G212" s="15"/>
    </row>
    <row r="213" spans="1:7">
      <c r="A213" s="9" t="s">
        <v>291</v>
      </c>
      <c r="B213" s="10" t="s">
        <v>362</v>
      </c>
      <c r="C213" s="11"/>
      <c r="D213" s="12" t="s">
        <v>13</v>
      </c>
      <c r="E213" s="58">
        <f>'[1]Employee Personal Details'!H192</f>
        <v>0</v>
      </c>
      <c r="F213" s="12" t="s">
        <v>334</v>
      </c>
      <c r="G213" s="16"/>
    </row>
    <row r="214" spans="1:7">
      <c r="A214" s="9" t="s">
        <v>10</v>
      </c>
      <c r="B214" s="10" t="s">
        <v>71</v>
      </c>
      <c r="C214" s="17"/>
      <c r="D214" s="17"/>
      <c r="E214" s="11"/>
      <c r="F214" s="12" t="s">
        <v>335</v>
      </c>
      <c r="G214" s="18">
        <v>43831</v>
      </c>
    </row>
    <row r="215" spans="1:7">
      <c r="A215" s="9" t="s">
        <v>20</v>
      </c>
      <c r="B215" s="10"/>
      <c r="C215" s="17"/>
      <c r="D215" s="17"/>
      <c r="E215" s="11"/>
      <c r="F215" s="12" t="s">
        <v>14</v>
      </c>
      <c r="G215" s="14" t="s">
        <v>363</v>
      </c>
    </row>
    <row r="216" spans="1:7">
      <c r="A216" s="9" t="s">
        <v>336</v>
      </c>
      <c r="B216" s="10"/>
      <c r="C216" s="11"/>
      <c r="D216" s="10"/>
      <c r="E216" s="17"/>
      <c r="F216" s="19"/>
      <c r="G216" s="20"/>
    </row>
    <row r="217" spans="1:7">
      <c r="A217" s="21" t="s">
        <v>21</v>
      </c>
      <c r="B217" s="22"/>
      <c r="C217" s="22"/>
      <c r="D217" s="22"/>
      <c r="E217" s="22"/>
      <c r="F217" s="22"/>
      <c r="G217" s="23"/>
    </row>
    <row r="218" spans="1:7">
      <c r="A218" s="24"/>
      <c r="B218" s="25"/>
      <c r="C218" s="25"/>
      <c r="D218" s="25"/>
      <c r="E218" s="25"/>
      <c r="F218" s="25"/>
      <c r="G218" s="26"/>
    </row>
    <row r="219" spans="1:7">
      <c r="A219" s="24"/>
      <c r="B219" s="25"/>
      <c r="C219" s="25"/>
      <c r="D219" s="25"/>
      <c r="E219" s="25"/>
      <c r="F219" s="25"/>
      <c r="G219" s="26"/>
    </row>
    <row r="220" spans="1:7">
      <c r="A220" s="27" t="s">
        <v>337</v>
      </c>
      <c r="B220" s="28"/>
      <c r="C220" s="29" t="s">
        <v>342</v>
      </c>
      <c r="D220" s="30"/>
      <c r="E220" s="28"/>
      <c r="F220" s="29" t="s">
        <v>339</v>
      </c>
      <c r="G220" s="31"/>
    </row>
    <row r="221" spans="1:7">
      <c r="A221" s="9" t="s">
        <v>369</v>
      </c>
      <c r="B221" s="32">
        <v>356459</v>
      </c>
      <c r="C221" s="12" t="s">
        <v>341</v>
      </c>
      <c r="D221" s="33">
        <v>0</v>
      </c>
      <c r="E221" s="34"/>
      <c r="F221" s="35" t="s">
        <v>243</v>
      </c>
      <c r="G221" s="36">
        <f>B223*0.1</f>
        <v>39645.9</v>
      </c>
    </row>
    <row r="222" spans="1:7">
      <c r="A222" s="9" t="s">
        <v>342</v>
      </c>
      <c r="B222" s="32">
        <f>D221+D222+D223+D224</f>
        <v>40000</v>
      </c>
      <c r="C222" s="37" t="s">
        <v>343</v>
      </c>
      <c r="D222" s="33">
        <v>40000</v>
      </c>
      <c r="E222" s="34"/>
      <c r="F222" s="12" t="s">
        <v>245</v>
      </c>
      <c r="G222" s="36">
        <v>16813.18</v>
      </c>
    </row>
    <row r="223" spans="1:7">
      <c r="A223" s="9" t="s">
        <v>344</v>
      </c>
      <c r="B223" s="32">
        <f>B221+B222</f>
        <v>396459</v>
      </c>
      <c r="C223" s="12" t="s">
        <v>345</v>
      </c>
      <c r="D223" s="33">
        <v>0</v>
      </c>
      <c r="E223" s="34"/>
      <c r="F223" s="12" t="s">
        <v>346</v>
      </c>
      <c r="G223" s="36">
        <v>0</v>
      </c>
    </row>
    <row r="224" spans="1:7">
      <c r="A224" s="9"/>
      <c r="B224" s="32"/>
      <c r="C224" s="12" t="s">
        <v>347</v>
      </c>
      <c r="D224" s="33">
        <v>0</v>
      </c>
      <c r="E224" s="34"/>
      <c r="F224" s="12" t="s">
        <v>348</v>
      </c>
      <c r="G224" s="36">
        <f>G221+G222+G223</f>
        <v>56459.08</v>
      </c>
    </row>
    <row r="225" spans="1:7">
      <c r="A225" s="38"/>
      <c r="B225" s="32"/>
      <c r="C225" s="12"/>
      <c r="D225" s="33"/>
      <c r="E225" s="34"/>
      <c r="F225" s="12" t="s">
        <v>276</v>
      </c>
      <c r="G225" s="36">
        <f>B223-G224</f>
        <v>339999.92</v>
      </c>
    </row>
    <row r="226" spans="1:7">
      <c r="A226" s="38"/>
      <c r="B226" s="32"/>
      <c r="C226" s="39"/>
      <c r="D226" s="33"/>
      <c r="E226" s="34"/>
      <c r="F226" s="12"/>
      <c r="G226" s="36"/>
    </row>
    <row r="227" spans="1:7">
      <c r="A227" s="38"/>
      <c r="B227" s="32"/>
      <c r="C227" s="12" t="s">
        <v>370</v>
      </c>
      <c r="D227" s="33">
        <f>D221+D222+D223</f>
        <v>40000</v>
      </c>
      <c r="E227" s="34"/>
      <c r="F227" s="40"/>
      <c r="G227" s="41"/>
    </row>
    <row r="228" spans="1:7">
      <c r="A228" s="38"/>
      <c r="B228" s="32"/>
      <c r="C228" s="12"/>
      <c r="D228" s="10"/>
      <c r="E228" s="11"/>
      <c r="F228" s="29" t="s">
        <v>365</v>
      </c>
      <c r="G228" s="31"/>
    </row>
    <row r="229" spans="1:7">
      <c r="A229" s="9" t="s">
        <v>351</v>
      </c>
      <c r="B229" s="32">
        <v>31</v>
      </c>
      <c r="C229" s="40"/>
      <c r="D229" s="12"/>
      <c r="E229" s="42"/>
      <c r="F229" s="12" t="s">
        <v>352</v>
      </c>
      <c r="G229" s="36">
        <f>G221</f>
        <v>39645.9</v>
      </c>
    </row>
    <row r="230" spans="1:7">
      <c r="A230" s="9" t="s">
        <v>353</v>
      </c>
      <c r="B230" s="32">
        <v>25</v>
      </c>
      <c r="C230" s="40"/>
      <c r="D230" s="12" t="s">
        <v>354</v>
      </c>
      <c r="E230" s="43">
        <v>0</v>
      </c>
      <c r="F230" s="44" t="s">
        <v>355</v>
      </c>
      <c r="G230" s="57">
        <f>B223*0.1</f>
        <v>39645.9</v>
      </c>
    </row>
    <row r="231" ht="15.75" spans="1:7">
      <c r="A231" s="45" t="s">
        <v>356</v>
      </c>
      <c r="B231" s="46"/>
      <c r="C231" s="47"/>
      <c r="D231" s="47"/>
      <c r="E231" s="48"/>
      <c r="F231" s="49" t="s">
        <v>357</v>
      </c>
      <c r="G231" s="50">
        <f>G229+G230</f>
        <v>79291.8</v>
      </c>
    </row>
    <row r="233" spans="1:5">
      <c r="A233" s="39" t="s">
        <v>358</v>
      </c>
      <c r="E233" s="39" t="s">
        <v>359</v>
      </c>
    </row>
    <row r="241" ht="15.75"/>
    <row r="242" spans="1:7">
      <c r="A242" s="3" t="s">
        <v>330</v>
      </c>
      <c r="B242" s="4"/>
      <c r="C242" s="4"/>
      <c r="D242" s="4"/>
      <c r="E242" s="4"/>
      <c r="F242" s="4"/>
      <c r="G242" s="5"/>
    </row>
    <row r="243" spans="1:7">
      <c r="A243" s="6"/>
      <c r="B243" s="7"/>
      <c r="C243" s="7"/>
      <c r="D243" s="7"/>
      <c r="E243" s="7"/>
      <c r="F243" s="7"/>
      <c r="G243" s="8"/>
    </row>
    <row r="244" spans="1:7">
      <c r="A244" s="9" t="s">
        <v>7</v>
      </c>
      <c r="B244" s="55" t="s">
        <v>378</v>
      </c>
      <c r="C244" s="56"/>
      <c r="D244" s="12" t="s">
        <v>11</v>
      </c>
      <c r="E244" s="13">
        <v>43772</v>
      </c>
      <c r="F244" s="12" t="s">
        <v>15</v>
      </c>
      <c r="G244" s="14" t="s">
        <v>361</v>
      </c>
    </row>
    <row r="245" spans="1:7">
      <c r="A245" s="9" t="s">
        <v>8</v>
      </c>
      <c r="B245" s="10"/>
      <c r="C245" s="11"/>
      <c r="D245" s="12" t="s">
        <v>12</v>
      </c>
      <c r="E245" s="13">
        <v>44165</v>
      </c>
      <c r="F245" s="12" t="s">
        <v>19</v>
      </c>
      <c r="G245" s="15"/>
    </row>
    <row r="246" spans="1:7">
      <c r="A246" s="9" t="s">
        <v>291</v>
      </c>
      <c r="B246" s="10" t="s">
        <v>362</v>
      </c>
      <c r="C246" s="11"/>
      <c r="D246" s="12" t="s">
        <v>13</v>
      </c>
      <c r="E246" s="58">
        <f>'[1]Employee Personal Details'!H227</f>
        <v>0</v>
      </c>
      <c r="F246" s="12" t="s">
        <v>334</v>
      </c>
      <c r="G246" s="16"/>
    </row>
    <row r="247" spans="1:7">
      <c r="A247" s="9" t="s">
        <v>10</v>
      </c>
      <c r="B247" s="10" t="s">
        <v>71</v>
      </c>
      <c r="C247" s="17"/>
      <c r="D247" s="17"/>
      <c r="E247" s="11"/>
      <c r="F247" s="12" t="s">
        <v>335</v>
      </c>
      <c r="G247" s="18">
        <v>43831</v>
      </c>
    </row>
    <row r="248" spans="1:7">
      <c r="A248" s="9" t="s">
        <v>20</v>
      </c>
      <c r="B248" s="10"/>
      <c r="C248" s="17"/>
      <c r="D248" s="17"/>
      <c r="E248" s="11"/>
      <c r="F248" s="12" t="s">
        <v>14</v>
      </c>
      <c r="G248" s="14" t="s">
        <v>368</v>
      </c>
    </row>
    <row r="249" spans="1:7">
      <c r="A249" s="9" t="s">
        <v>336</v>
      </c>
      <c r="B249" s="10"/>
      <c r="C249" s="11"/>
      <c r="D249" s="10"/>
      <c r="E249" s="17"/>
      <c r="F249" s="19"/>
      <c r="G249" s="20"/>
    </row>
    <row r="250" spans="1:7">
      <c r="A250" s="21" t="s">
        <v>21</v>
      </c>
      <c r="B250" s="22"/>
      <c r="C250" s="22"/>
      <c r="D250" s="22"/>
      <c r="E250" s="22"/>
      <c r="F250" s="22"/>
      <c r="G250" s="23"/>
    </row>
    <row r="251" spans="1:7">
      <c r="A251" s="24"/>
      <c r="B251" s="25"/>
      <c r="C251" s="25"/>
      <c r="D251" s="25"/>
      <c r="E251" s="25"/>
      <c r="F251" s="25"/>
      <c r="G251" s="26"/>
    </row>
    <row r="252" spans="1:7">
      <c r="A252" s="24"/>
      <c r="B252" s="25"/>
      <c r="C252" s="25"/>
      <c r="D252" s="25"/>
      <c r="E252" s="25"/>
      <c r="F252" s="25"/>
      <c r="G252" s="26"/>
    </row>
    <row r="253" spans="1:7">
      <c r="A253" s="27" t="s">
        <v>337</v>
      </c>
      <c r="B253" s="28"/>
      <c r="C253" s="29" t="s">
        <v>342</v>
      </c>
      <c r="D253" s="30"/>
      <c r="E253" s="28"/>
      <c r="F253" s="29" t="s">
        <v>339</v>
      </c>
      <c r="G253" s="31"/>
    </row>
    <row r="254" spans="1:7">
      <c r="A254" s="9" t="s">
        <v>369</v>
      </c>
      <c r="B254" s="32">
        <v>225619</v>
      </c>
      <c r="C254" s="12" t="s">
        <v>341</v>
      </c>
      <c r="D254" s="33">
        <v>0</v>
      </c>
      <c r="E254" s="34"/>
      <c r="F254" s="35" t="s">
        <v>243</v>
      </c>
      <c r="G254" s="36">
        <f>B256*0.1</f>
        <v>22561.9</v>
      </c>
    </row>
    <row r="255" spans="1:7">
      <c r="A255" s="9" t="s">
        <v>342</v>
      </c>
      <c r="B255" s="32">
        <f>D254+D255+D256+D257</f>
        <v>0</v>
      </c>
      <c r="C255" s="37" t="s">
        <v>343</v>
      </c>
      <c r="D255" s="33">
        <v>0</v>
      </c>
      <c r="E255" s="34"/>
      <c r="F255" s="12" t="s">
        <v>245</v>
      </c>
      <c r="G255" s="36">
        <v>2967</v>
      </c>
    </row>
    <row r="256" spans="1:7">
      <c r="A256" s="9" t="s">
        <v>344</v>
      </c>
      <c r="B256" s="32">
        <f>B254+B255</f>
        <v>225619</v>
      </c>
      <c r="C256" s="12" t="s">
        <v>345</v>
      </c>
      <c r="D256" s="33">
        <v>0</v>
      </c>
      <c r="E256" s="34"/>
      <c r="F256" s="12" t="s">
        <v>346</v>
      </c>
      <c r="G256" s="36">
        <v>0</v>
      </c>
    </row>
    <row r="257" spans="1:7">
      <c r="A257" s="9"/>
      <c r="B257" s="32"/>
      <c r="C257" s="12" t="s">
        <v>347</v>
      </c>
      <c r="D257" s="33">
        <v>0</v>
      </c>
      <c r="E257" s="34"/>
      <c r="F257" s="12" t="s">
        <v>348</v>
      </c>
      <c r="G257" s="36">
        <f>G254+G255+G256</f>
        <v>25528.9</v>
      </c>
    </row>
    <row r="258" spans="1:7">
      <c r="A258" s="38"/>
      <c r="B258" s="32"/>
      <c r="C258" s="12"/>
      <c r="D258" s="33"/>
      <c r="E258" s="34"/>
      <c r="F258" s="12" t="s">
        <v>276</v>
      </c>
      <c r="G258" s="36">
        <f>B256-G257</f>
        <v>200090.1</v>
      </c>
    </row>
    <row r="259" spans="1:7">
      <c r="A259" s="38"/>
      <c r="B259" s="32"/>
      <c r="C259" s="39"/>
      <c r="D259" s="33"/>
      <c r="E259" s="34"/>
      <c r="F259" s="12"/>
      <c r="G259" s="36"/>
    </row>
    <row r="260" spans="1:7">
      <c r="A260" s="38"/>
      <c r="B260" s="32"/>
      <c r="C260" s="12" t="s">
        <v>370</v>
      </c>
      <c r="D260" s="33">
        <f>D254+D255+D256</f>
        <v>0</v>
      </c>
      <c r="E260" s="34"/>
      <c r="F260" s="40"/>
      <c r="G260" s="41"/>
    </row>
    <row r="261" spans="1:7">
      <c r="A261" s="38"/>
      <c r="B261" s="32"/>
      <c r="C261" s="12"/>
      <c r="D261" s="10"/>
      <c r="E261" s="11"/>
      <c r="F261" s="29" t="s">
        <v>365</v>
      </c>
      <c r="G261" s="31"/>
    </row>
    <row r="262" spans="1:7">
      <c r="A262" s="9" t="s">
        <v>351</v>
      </c>
      <c r="B262" s="32">
        <v>31</v>
      </c>
      <c r="C262" s="40"/>
      <c r="D262" s="12"/>
      <c r="E262" s="42"/>
      <c r="F262" s="12" t="s">
        <v>352</v>
      </c>
      <c r="G262" s="36">
        <f>B256*0.1</f>
        <v>22561.9</v>
      </c>
    </row>
    <row r="263" spans="1:7">
      <c r="A263" s="9" t="s">
        <v>353</v>
      </c>
      <c r="B263" s="32">
        <v>25</v>
      </c>
      <c r="C263" s="40"/>
      <c r="D263" s="12" t="s">
        <v>354</v>
      </c>
      <c r="E263" s="43">
        <v>0</v>
      </c>
      <c r="F263" s="44" t="s">
        <v>355</v>
      </c>
      <c r="G263" s="36">
        <f>B256*0.1</f>
        <v>22561.9</v>
      </c>
    </row>
    <row r="264" ht="15.75" spans="1:7">
      <c r="A264" s="45" t="s">
        <v>356</v>
      </c>
      <c r="B264" s="46"/>
      <c r="C264" s="47"/>
      <c r="D264" s="47"/>
      <c r="E264" s="48"/>
      <c r="F264" s="49" t="s">
        <v>357</v>
      </c>
      <c r="G264" s="50">
        <f>G262+G263</f>
        <v>45123.8</v>
      </c>
    </row>
    <row r="266" spans="1:5">
      <c r="A266" s="39" t="s">
        <v>358</v>
      </c>
      <c r="E266" s="39" t="s">
        <v>359</v>
      </c>
    </row>
    <row r="279" ht="15.75"/>
    <row r="280" spans="1:7">
      <c r="A280" s="3" t="s">
        <v>330</v>
      </c>
      <c r="B280" s="4"/>
      <c r="C280" s="4"/>
      <c r="D280" s="4"/>
      <c r="E280" s="4"/>
      <c r="F280" s="4"/>
      <c r="G280" s="5"/>
    </row>
    <row r="281" spans="1:7">
      <c r="A281" s="6"/>
      <c r="B281" s="7"/>
      <c r="C281" s="7"/>
      <c r="D281" s="7"/>
      <c r="E281" s="7"/>
      <c r="F281" s="7"/>
      <c r="G281" s="8"/>
    </row>
    <row r="282" spans="1:7">
      <c r="A282" s="9" t="s">
        <v>7</v>
      </c>
      <c r="B282" s="55" t="s">
        <v>379</v>
      </c>
      <c r="C282" s="56"/>
      <c r="D282" s="12" t="s">
        <v>11</v>
      </c>
      <c r="E282" s="13">
        <v>43466</v>
      </c>
      <c r="F282" s="12" t="s">
        <v>15</v>
      </c>
      <c r="G282" s="14" t="s">
        <v>361</v>
      </c>
    </row>
    <row r="283" spans="1:7">
      <c r="A283" s="9" t="s">
        <v>8</v>
      </c>
      <c r="B283" s="10"/>
      <c r="C283" s="11"/>
      <c r="D283" s="12" t="s">
        <v>12</v>
      </c>
      <c r="E283" s="13">
        <v>44196</v>
      </c>
      <c r="F283" s="12" t="s">
        <v>19</v>
      </c>
      <c r="G283" s="15"/>
    </row>
    <row r="284" spans="1:7">
      <c r="A284" s="9" t="s">
        <v>291</v>
      </c>
      <c r="B284" s="10" t="s">
        <v>367</v>
      </c>
      <c r="C284" s="11"/>
      <c r="D284" s="12" t="s">
        <v>13</v>
      </c>
      <c r="E284" s="58">
        <f>'[1]Employee Personal Details'!H262</f>
        <v>0</v>
      </c>
      <c r="F284" s="12" t="s">
        <v>334</v>
      </c>
      <c r="G284" s="16"/>
    </row>
    <row r="285" spans="1:7">
      <c r="A285" s="9" t="s">
        <v>10</v>
      </c>
      <c r="B285" s="10" t="s">
        <v>52</v>
      </c>
      <c r="C285" s="17"/>
      <c r="D285" s="17"/>
      <c r="E285" s="11"/>
      <c r="F285" s="12" t="s">
        <v>335</v>
      </c>
      <c r="G285" s="18">
        <v>43831</v>
      </c>
    </row>
    <row r="286" spans="1:7">
      <c r="A286" s="9" t="s">
        <v>20</v>
      </c>
      <c r="B286" s="10"/>
      <c r="C286" s="17"/>
      <c r="D286" s="17"/>
      <c r="E286" s="11"/>
      <c r="F286" s="12" t="s">
        <v>14</v>
      </c>
      <c r="G286" s="14" t="s">
        <v>368</v>
      </c>
    </row>
    <row r="287" spans="1:7">
      <c r="A287" s="9" t="s">
        <v>336</v>
      </c>
      <c r="B287" s="10"/>
      <c r="C287" s="11"/>
      <c r="D287" s="10"/>
      <c r="E287" s="17"/>
      <c r="F287" s="19"/>
      <c r="G287" s="20"/>
    </row>
    <row r="288" spans="1:7">
      <c r="A288" s="21" t="s">
        <v>21</v>
      </c>
      <c r="B288" s="22"/>
      <c r="C288" s="22"/>
      <c r="D288" s="22"/>
      <c r="E288" s="22"/>
      <c r="F288" s="22"/>
      <c r="G288" s="23"/>
    </row>
    <row r="289" spans="1:7">
      <c r="A289" s="24"/>
      <c r="B289" s="25"/>
      <c r="C289" s="25"/>
      <c r="D289" s="25"/>
      <c r="E289" s="25"/>
      <c r="F289" s="25"/>
      <c r="G289" s="26"/>
    </row>
    <row r="290" spans="1:7">
      <c r="A290" s="24"/>
      <c r="B290" s="25"/>
      <c r="C290" s="25"/>
      <c r="D290" s="25"/>
      <c r="E290" s="25"/>
      <c r="F290" s="25"/>
      <c r="G290" s="26"/>
    </row>
    <row r="291" spans="1:7">
      <c r="A291" s="27" t="s">
        <v>337</v>
      </c>
      <c r="B291" s="28"/>
      <c r="C291" s="29" t="s">
        <v>342</v>
      </c>
      <c r="D291" s="30"/>
      <c r="E291" s="28"/>
      <c r="F291" s="29" t="s">
        <v>339</v>
      </c>
      <c r="G291" s="31"/>
    </row>
    <row r="292" spans="1:7">
      <c r="A292" s="9" t="s">
        <v>369</v>
      </c>
      <c r="B292" s="32">
        <v>225519</v>
      </c>
      <c r="C292" s="12" t="s">
        <v>341</v>
      </c>
      <c r="D292" s="33">
        <v>0</v>
      </c>
      <c r="E292" s="34"/>
      <c r="F292" s="35" t="s">
        <v>243</v>
      </c>
      <c r="G292" s="36">
        <f>B294*0.1</f>
        <v>22551.9</v>
      </c>
    </row>
    <row r="293" spans="1:7">
      <c r="A293" s="9" t="s">
        <v>342</v>
      </c>
      <c r="B293" s="32">
        <f>D292+D293+D294+D295</f>
        <v>0</v>
      </c>
      <c r="C293" s="37" t="s">
        <v>343</v>
      </c>
      <c r="D293" s="33">
        <v>0</v>
      </c>
      <c r="E293" s="34"/>
      <c r="F293" s="12" t="s">
        <v>245</v>
      </c>
      <c r="G293" s="36">
        <v>2967</v>
      </c>
    </row>
    <row r="294" spans="1:7">
      <c r="A294" s="9" t="s">
        <v>344</v>
      </c>
      <c r="B294" s="32">
        <f>B292+B293</f>
        <v>225519</v>
      </c>
      <c r="C294" s="12" t="s">
        <v>345</v>
      </c>
      <c r="D294" s="33">
        <v>0</v>
      </c>
      <c r="E294" s="34"/>
      <c r="F294" s="12" t="s">
        <v>346</v>
      </c>
      <c r="G294" s="36">
        <v>30000</v>
      </c>
    </row>
    <row r="295" spans="1:7">
      <c r="A295" s="9"/>
      <c r="B295" s="32"/>
      <c r="C295" s="12" t="s">
        <v>347</v>
      </c>
      <c r="D295" s="33">
        <v>0</v>
      </c>
      <c r="E295" s="34"/>
      <c r="F295" s="12" t="s">
        <v>348</v>
      </c>
      <c r="G295" s="36">
        <f>G292+G293+G294</f>
        <v>55518.9</v>
      </c>
    </row>
    <row r="296" spans="1:7">
      <c r="A296" s="38"/>
      <c r="B296" s="32"/>
      <c r="C296" s="12"/>
      <c r="D296" s="33"/>
      <c r="E296" s="34"/>
      <c r="F296" s="12" t="s">
        <v>276</v>
      </c>
      <c r="G296" s="36">
        <f>B294-G295</f>
        <v>170000.1</v>
      </c>
    </row>
    <row r="297" spans="1:7">
      <c r="A297" s="38"/>
      <c r="B297" s="32"/>
      <c r="C297" s="39"/>
      <c r="D297" s="33"/>
      <c r="E297" s="34"/>
      <c r="F297" s="12"/>
      <c r="G297" s="36"/>
    </row>
    <row r="298" spans="1:7">
      <c r="A298" s="38"/>
      <c r="B298" s="32"/>
      <c r="C298" s="12" t="s">
        <v>370</v>
      </c>
      <c r="D298" s="33">
        <f>D292+D293+D294</f>
        <v>0</v>
      </c>
      <c r="E298" s="34"/>
      <c r="F298" s="40"/>
      <c r="G298" s="41"/>
    </row>
    <row r="299" spans="1:7">
      <c r="A299" s="38"/>
      <c r="B299" s="32"/>
      <c r="C299" s="12"/>
      <c r="D299" s="10"/>
      <c r="E299" s="11"/>
      <c r="F299" s="29" t="s">
        <v>365</v>
      </c>
      <c r="G299" s="31"/>
    </row>
    <row r="300" spans="1:7">
      <c r="A300" s="9" t="s">
        <v>351</v>
      </c>
      <c r="B300" s="32">
        <v>31</v>
      </c>
      <c r="C300" s="40"/>
      <c r="D300" s="12"/>
      <c r="E300" s="42"/>
      <c r="F300" s="12" t="s">
        <v>352</v>
      </c>
      <c r="G300" s="36">
        <f>G292</f>
        <v>22551.9</v>
      </c>
    </row>
    <row r="301" spans="1:7">
      <c r="A301" s="9" t="s">
        <v>353</v>
      </c>
      <c r="B301" s="32">
        <v>25</v>
      </c>
      <c r="C301" s="40"/>
      <c r="D301" s="12" t="s">
        <v>354</v>
      </c>
      <c r="E301" s="43">
        <v>0</v>
      </c>
      <c r="F301" s="44" t="s">
        <v>355</v>
      </c>
      <c r="G301" s="57">
        <f>B294*0.1</f>
        <v>22551.9</v>
      </c>
    </row>
    <row r="302" ht="15.75" spans="1:7">
      <c r="A302" s="45" t="s">
        <v>356</v>
      </c>
      <c r="B302" s="46"/>
      <c r="C302" s="47"/>
      <c r="D302" s="47"/>
      <c r="E302" s="48"/>
      <c r="F302" s="49" t="s">
        <v>357</v>
      </c>
      <c r="G302" s="50">
        <f>G300+G301</f>
        <v>45103.8</v>
      </c>
    </row>
    <row r="304" spans="1:5">
      <c r="A304" s="39" t="s">
        <v>358</v>
      </c>
      <c r="E304" s="39" t="s">
        <v>359</v>
      </c>
    </row>
    <row r="313" ht="15.75"/>
    <row r="314" spans="1:7">
      <c r="A314" s="3" t="s">
        <v>330</v>
      </c>
      <c r="B314" s="4"/>
      <c r="C314" s="4"/>
      <c r="D314" s="4"/>
      <c r="E314" s="4"/>
      <c r="F314" s="4"/>
      <c r="G314" s="5"/>
    </row>
    <row r="315" spans="1:7">
      <c r="A315" s="6"/>
      <c r="B315" s="7"/>
      <c r="C315" s="7"/>
      <c r="D315" s="7"/>
      <c r="E315" s="7"/>
      <c r="F315" s="7"/>
      <c r="G315" s="8"/>
    </row>
    <row r="316" spans="1:7">
      <c r="A316" s="9" t="s">
        <v>7</v>
      </c>
      <c r="B316" s="55" t="s">
        <v>380</v>
      </c>
      <c r="C316" s="56"/>
      <c r="D316" s="12" t="s">
        <v>11</v>
      </c>
      <c r="E316" s="13">
        <v>43586</v>
      </c>
      <c r="F316" s="12" t="s">
        <v>15</v>
      </c>
      <c r="G316" s="14" t="s">
        <v>361</v>
      </c>
    </row>
    <row r="317" spans="1:7">
      <c r="A317" s="9" t="s">
        <v>8</v>
      </c>
      <c r="B317" s="10"/>
      <c r="C317" s="11"/>
      <c r="D317" s="12" t="s">
        <v>12</v>
      </c>
      <c r="E317" s="13">
        <v>43981</v>
      </c>
      <c r="F317" s="12" t="s">
        <v>19</v>
      </c>
      <c r="G317" s="15"/>
    </row>
    <row r="318" spans="1:7">
      <c r="A318" s="9" t="s">
        <v>291</v>
      </c>
      <c r="B318" s="10" t="s">
        <v>333</v>
      </c>
      <c r="C318" s="11"/>
      <c r="D318" s="12" t="s">
        <v>13</v>
      </c>
      <c r="E318" s="58">
        <f>'[1]Employee Personal Details'!H298</f>
        <v>0</v>
      </c>
      <c r="F318" s="12" t="s">
        <v>334</v>
      </c>
      <c r="G318" s="16"/>
    </row>
    <row r="319" spans="1:7">
      <c r="A319" s="9" t="s">
        <v>10</v>
      </c>
      <c r="B319" s="10" t="s">
        <v>322</v>
      </c>
      <c r="C319" s="17"/>
      <c r="D319" s="17"/>
      <c r="E319" s="11"/>
      <c r="F319" s="12" t="s">
        <v>335</v>
      </c>
      <c r="G319" s="18">
        <v>43831</v>
      </c>
    </row>
    <row r="320" spans="1:7">
      <c r="A320" s="9" t="s">
        <v>20</v>
      </c>
      <c r="B320" s="10"/>
      <c r="C320" s="17"/>
      <c r="D320" s="17"/>
      <c r="E320" s="11"/>
      <c r="F320" s="12" t="s">
        <v>14</v>
      </c>
      <c r="G320" s="14" t="s">
        <v>368</v>
      </c>
    </row>
    <row r="321" spans="1:7">
      <c r="A321" s="9" t="s">
        <v>336</v>
      </c>
      <c r="B321" s="10"/>
      <c r="C321" s="11"/>
      <c r="D321" s="10"/>
      <c r="E321" s="17"/>
      <c r="F321" s="19"/>
      <c r="G321" s="20"/>
    </row>
    <row r="322" spans="1:7">
      <c r="A322" s="21" t="s">
        <v>21</v>
      </c>
      <c r="B322" s="22"/>
      <c r="C322" s="22"/>
      <c r="D322" s="22"/>
      <c r="E322" s="22"/>
      <c r="F322" s="22"/>
      <c r="G322" s="23"/>
    </row>
    <row r="323" spans="1:7">
      <c r="A323" s="24"/>
      <c r="B323" s="25"/>
      <c r="C323" s="25"/>
      <c r="D323" s="25"/>
      <c r="E323" s="25"/>
      <c r="F323" s="25"/>
      <c r="G323" s="26"/>
    </row>
    <row r="324" spans="1:7">
      <c r="A324" s="24"/>
      <c r="B324" s="25"/>
      <c r="C324" s="25"/>
      <c r="D324" s="25"/>
      <c r="E324" s="25"/>
      <c r="F324" s="25"/>
      <c r="G324" s="26"/>
    </row>
    <row r="325" spans="1:7">
      <c r="A325" s="27" t="s">
        <v>337</v>
      </c>
      <c r="B325" s="28"/>
      <c r="C325" s="29" t="s">
        <v>342</v>
      </c>
      <c r="D325" s="30"/>
      <c r="E325" s="28"/>
      <c r="F325" s="29" t="s">
        <v>339</v>
      </c>
      <c r="G325" s="31"/>
    </row>
    <row r="326" spans="1:7">
      <c r="A326" s="9" t="s">
        <v>369</v>
      </c>
      <c r="B326" s="32">
        <v>347619</v>
      </c>
      <c r="C326" s="12" t="s">
        <v>341</v>
      </c>
      <c r="D326" s="33">
        <v>0</v>
      </c>
      <c r="E326" s="34"/>
      <c r="F326" s="35" t="s">
        <v>243</v>
      </c>
      <c r="G326" s="36">
        <f>B328*0.1</f>
        <v>68451.9</v>
      </c>
    </row>
    <row r="327" spans="1:7">
      <c r="A327" s="9" t="s">
        <v>342</v>
      </c>
      <c r="B327" s="32">
        <f>D326+D327+D328+D329</f>
        <v>336900</v>
      </c>
      <c r="C327" s="37" t="s">
        <v>343</v>
      </c>
      <c r="D327" s="33">
        <v>0</v>
      </c>
      <c r="E327" s="34"/>
      <c r="F327" s="12" t="s">
        <v>245</v>
      </c>
      <c r="G327" s="61">
        <v>72116.78</v>
      </c>
    </row>
    <row r="328" spans="1:7">
      <c r="A328" s="9" t="s">
        <v>344</v>
      </c>
      <c r="B328" s="32">
        <f>B326+B327</f>
        <v>684519</v>
      </c>
      <c r="C328" s="12" t="s">
        <v>345</v>
      </c>
      <c r="D328" s="33">
        <v>0</v>
      </c>
      <c r="E328" s="34"/>
      <c r="F328" s="12" t="s">
        <v>346</v>
      </c>
      <c r="G328" s="36">
        <v>0</v>
      </c>
    </row>
    <row r="329" spans="1:7">
      <c r="A329" s="9"/>
      <c r="B329" s="32"/>
      <c r="C329" s="12" t="s">
        <v>347</v>
      </c>
      <c r="D329" s="33">
        <v>336900</v>
      </c>
      <c r="E329" s="34"/>
      <c r="F329" s="12" t="s">
        <v>348</v>
      </c>
      <c r="G329" s="36">
        <f>G326+G327+G328</f>
        <v>140568.68</v>
      </c>
    </row>
    <row r="330" spans="1:7">
      <c r="A330" s="38"/>
      <c r="B330" s="32"/>
      <c r="C330" s="12"/>
      <c r="D330" s="33"/>
      <c r="E330" s="34"/>
      <c r="F330" s="12" t="s">
        <v>276</v>
      </c>
      <c r="G330" s="36">
        <f>B328-G329</f>
        <v>543950.32</v>
      </c>
    </row>
    <row r="331" spans="1:7">
      <c r="A331" s="38"/>
      <c r="B331" s="32"/>
      <c r="C331" s="39"/>
      <c r="D331" s="33"/>
      <c r="E331" s="34"/>
      <c r="F331" s="12"/>
      <c r="G331" s="36"/>
    </row>
    <row r="332" spans="1:7">
      <c r="A332" s="38"/>
      <c r="B332" s="32"/>
      <c r="C332" s="12" t="s">
        <v>370</v>
      </c>
      <c r="D332" s="33">
        <f>D326+D327+D328</f>
        <v>0</v>
      </c>
      <c r="E332" s="34"/>
      <c r="F332" s="40"/>
      <c r="G332" s="41"/>
    </row>
    <row r="333" spans="1:7">
      <c r="A333" s="38"/>
      <c r="B333" s="32"/>
      <c r="C333" s="12"/>
      <c r="D333" s="10"/>
      <c r="E333" s="11"/>
      <c r="F333" s="29" t="s">
        <v>365</v>
      </c>
      <c r="G333" s="31"/>
    </row>
    <row r="334" spans="1:7">
      <c r="A334" s="9" t="s">
        <v>351</v>
      </c>
      <c r="B334" s="32">
        <v>31</v>
      </c>
      <c r="C334" s="40"/>
      <c r="D334" s="12"/>
      <c r="E334" s="42"/>
      <c r="F334" s="12" t="s">
        <v>352</v>
      </c>
      <c r="G334" s="36">
        <f>G326</f>
        <v>68451.9</v>
      </c>
    </row>
    <row r="335" spans="1:7">
      <c r="A335" s="9" t="s">
        <v>353</v>
      </c>
      <c r="B335" s="32">
        <v>25</v>
      </c>
      <c r="C335" s="40"/>
      <c r="D335" s="12" t="s">
        <v>354</v>
      </c>
      <c r="E335" s="43">
        <v>0</v>
      </c>
      <c r="F335" s="44" t="s">
        <v>355</v>
      </c>
      <c r="G335" s="57">
        <f>B328*0.1</f>
        <v>68451.9</v>
      </c>
    </row>
    <row r="336" ht="15.75" spans="1:7">
      <c r="A336" s="45" t="s">
        <v>356</v>
      </c>
      <c r="B336" s="46"/>
      <c r="C336" s="47"/>
      <c r="D336" s="47"/>
      <c r="E336" s="48"/>
      <c r="F336" s="49" t="s">
        <v>357</v>
      </c>
      <c r="G336" s="50">
        <f>G334+G335</f>
        <v>136903.8</v>
      </c>
    </row>
    <row r="338" spans="1:5">
      <c r="A338" s="39" t="s">
        <v>358</v>
      </c>
      <c r="E338" s="39" t="s">
        <v>359</v>
      </c>
    </row>
    <row r="343" ht="15.75"/>
    <row r="344" spans="1:7">
      <c r="A344" s="3" t="s">
        <v>330</v>
      </c>
      <c r="B344" s="4"/>
      <c r="C344" s="4"/>
      <c r="D344" s="4"/>
      <c r="E344" s="4"/>
      <c r="F344" s="4"/>
      <c r="G344" s="5"/>
    </row>
    <row r="345" spans="1:7">
      <c r="A345" s="6"/>
      <c r="B345" s="7"/>
      <c r="C345" s="7"/>
      <c r="D345" s="7"/>
      <c r="E345" s="7"/>
      <c r="F345" s="7"/>
      <c r="G345" s="8"/>
    </row>
    <row r="346" spans="1:7">
      <c r="A346" s="9" t="s">
        <v>7</v>
      </c>
      <c r="B346" s="55" t="s">
        <v>381</v>
      </c>
      <c r="C346" s="56"/>
      <c r="D346" s="12" t="s">
        <v>11</v>
      </c>
      <c r="E346" s="13">
        <v>43487</v>
      </c>
      <c r="F346" s="12" t="s">
        <v>15</v>
      </c>
      <c r="G346" s="14" t="s">
        <v>361</v>
      </c>
    </row>
    <row r="347" spans="1:7">
      <c r="A347" s="9" t="s">
        <v>8</v>
      </c>
      <c r="B347" s="10"/>
      <c r="C347" s="11"/>
      <c r="D347" s="12" t="s">
        <v>12</v>
      </c>
      <c r="E347" s="13">
        <v>43851</v>
      </c>
      <c r="F347" s="12" t="s">
        <v>19</v>
      </c>
      <c r="G347" s="15"/>
    </row>
    <row r="348" spans="1:7">
      <c r="A348" s="9" t="s">
        <v>291</v>
      </c>
      <c r="B348" s="10" t="s">
        <v>112</v>
      </c>
      <c r="C348" s="11"/>
      <c r="D348" s="12" t="s">
        <v>13</v>
      </c>
      <c r="E348" s="58">
        <f>'[1]Employee Personal Details'!H334</f>
        <v>0</v>
      </c>
      <c r="F348" s="12" t="s">
        <v>334</v>
      </c>
      <c r="G348" s="16"/>
    </row>
    <row r="349" spans="1:7">
      <c r="A349" s="9" t="s">
        <v>10</v>
      </c>
      <c r="B349" s="10" t="s">
        <v>42</v>
      </c>
      <c r="C349" s="17"/>
      <c r="D349" s="17"/>
      <c r="E349" s="11"/>
      <c r="F349" s="12" t="s">
        <v>335</v>
      </c>
      <c r="G349" s="18">
        <v>43831</v>
      </c>
    </row>
    <row r="350" spans="1:7">
      <c r="A350" s="9" t="s">
        <v>20</v>
      </c>
      <c r="B350" s="10"/>
      <c r="C350" s="17"/>
      <c r="D350" s="17"/>
      <c r="E350" s="11"/>
      <c r="F350" s="12" t="s">
        <v>14</v>
      </c>
      <c r="G350" s="14" t="s">
        <v>368</v>
      </c>
    </row>
    <row r="351" spans="1:7">
      <c r="A351" s="9" t="s">
        <v>336</v>
      </c>
      <c r="B351" s="10"/>
      <c r="C351" s="11"/>
      <c r="D351" s="10"/>
      <c r="E351" s="17"/>
      <c r="F351" s="19"/>
      <c r="G351" s="20"/>
    </row>
    <row r="352" spans="1:7">
      <c r="A352" s="21" t="s">
        <v>21</v>
      </c>
      <c r="B352" s="22"/>
      <c r="C352" s="22"/>
      <c r="D352" s="22"/>
      <c r="E352" s="22"/>
      <c r="F352" s="22"/>
      <c r="G352" s="23"/>
    </row>
    <row r="353" spans="1:7">
      <c r="A353" s="24"/>
      <c r="B353" s="25"/>
      <c r="C353" s="25"/>
      <c r="D353" s="25"/>
      <c r="E353" s="25"/>
      <c r="F353" s="25"/>
      <c r="G353" s="26"/>
    </row>
    <row r="354" spans="1:7">
      <c r="A354" s="24"/>
      <c r="B354" s="25"/>
      <c r="C354" s="25"/>
      <c r="D354" s="25"/>
      <c r="E354" s="25"/>
      <c r="F354" s="25"/>
      <c r="G354" s="26"/>
    </row>
    <row r="355" spans="1:7">
      <c r="A355" s="27" t="s">
        <v>337</v>
      </c>
      <c r="B355" s="28"/>
      <c r="C355" s="29" t="s">
        <v>342</v>
      </c>
      <c r="D355" s="30"/>
      <c r="E355" s="28"/>
      <c r="F355" s="29" t="s">
        <v>339</v>
      </c>
      <c r="G355" s="31"/>
    </row>
    <row r="356" spans="1:7">
      <c r="A356" s="9" t="s">
        <v>369</v>
      </c>
      <c r="B356" s="32">
        <v>479306</v>
      </c>
      <c r="C356" s="12" t="s">
        <v>341</v>
      </c>
      <c r="D356" s="33">
        <v>0</v>
      </c>
      <c r="E356" s="34"/>
      <c r="F356" s="35" t="s">
        <v>243</v>
      </c>
      <c r="G356" s="36">
        <f>B358*0.1</f>
        <v>54885.6</v>
      </c>
    </row>
    <row r="357" spans="1:7">
      <c r="A357" s="9" t="s">
        <v>342</v>
      </c>
      <c r="B357" s="32">
        <f>D356+D357+D358+D359</f>
        <v>69550</v>
      </c>
      <c r="C357" s="37" t="s">
        <v>343</v>
      </c>
      <c r="D357" s="33">
        <v>69550</v>
      </c>
      <c r="E357" s="34"/>
      <c r="F357" s="12" t="s">
        <v>245</v>
      </c>
      <c r="G357" s="36">
        <v>43894.08</v>
      </c>
    </row>
    <row r="358" spans="1:7">
      <c r="A358" s="9" t="s">
        <v>344</v>
      </c>
      <c r="B358" s="32">
        <f>B356+B357</f>
        <v>548856</v>
      </c>
      <c r="C358" s="12" t="s">
        <v>345</v>
      </c>
      <c r="D358" s="33">
        <v>0</v>
      </c>
      <c r="E358" s="34"/>
      <c r="F358" s="12" t="s">
        <v>346</v>
      </c>
      <c r="G358" s="36">
        <v>100000</v>
      </c>
    </row>
    <row r="359" spans="1:7">
      <c r="A359" s="9"/>
      <c r="B359" s="32"/>
      <c r="C359" s="12" t="s">
        <v>347</v>
      </c>
      <c r="D359" s="33">
        <v>0</v>
      </c>
      <c r="E359" s="34"/>
      <c r="F359" s="12" t="s">
        <v>348</v>
      </c>
      <c r="G359" s="36">
        <f>G356+G357+G358</f>
        <v>198779.68</v>
      </c>
    </row>
    <row r="360" spans="1:7">
      <c r="A360" s="38"/>
      <c r="B360" s="32"/>
      <c r="C360" s="12"/>
      <c r="D360" s="33"/>
      <c r="E360" s="34"/>
      <c r="F360" s="12" t="s">
        <v>276</v>
      </c>
      <c r="G360" s="36">
        <f>B358-G359</f>
        <v>350076.32</v>
      </c>
    </row>
    <row r="361" spans="1:7">
      <c r="A361" s="38"/>
      <c r="B361" s="32"/>
      <c r="C361" s="39"/>
      <c r="D361" s="33"/>
      <c r="E361" s="34"/>
      <c r="F361" s="12"/>
      <c r="G361" s="36"/>
    </row>
    <row r="362" spans="1:7">
      <c r="A362" s="38"/>
      <c r="B362" s="32"/>
      <c r="C362" s="12" t="s">
        <v>370</v>
      </c>
      <c r="D362" s="33">
        <f>D356+D357+D358</f>
        <v>69550</v>
      </c>
      <c r="E362" s="34"/>
      <c r="F362" s="40"/>
      <c r="G362" s="41"/>
    </row>
    <row r="363" spans="1:7">
      <c r="A363" s="38"/>
      <c r="B363" s="32"/>
      <c r="C363" s="12"/>
      <c r="D363" s="10"/>
      <c r="E363" s="11"/>
      <c r="F363" s="29" t="s">
        <v>365</v>
      </c>
      <c r="G363" s="31"/>
    </row>
    <row r="364" spans="1:7">
      <c r="A364" s="9" t="s">
        <v>351</v>
      </c>
      <c r="B364" s="32">
        <v>31</v>
      </c>
      <c r="C364" s="40"/>
      <c r="D364" s="12"/>
      <c r="E364" s="42"/>
      <c r="F364" s="12" t="s">
        <v>352</v>
      </c>
      <c r="G364" s="36">
        <f>G356</f>
        <v>54885.6</v>
      </c>
    </row>
    <row r="365" spans="1:7">
      <c r="A365" s="9" t="s">
        <v>353</v>
      </c>
      <c r="B365" s="32">
        <v>25</v>
      </c>
      <c r="C365" s="40"/>
      <c r="D365" s="12" t="s">
        <v>354</v>
      </c>
      <c r="E365" s="43">
        <v>0</v>
      </c>
      <c r="F365" s="44" t="s">
        <v>355</v>
      </c>
      <c r="G365" s="57">
        <f>B358*0.1</f>
        <v>54885.6</v>
      </c>
    </row>
    <row r="366" ht="15.75" spans="1:7">
      <c r="A366" s="45" t="s">
        <v>356</v>
      </c>
      <c r="B366" s="46"/>
      <c r="C366" s="47"/>
      <c r="D366" s="47"/>
      <c r="E366" s="48"/>
      <c r="F366" s="49" t="s">
        <v>357</v>
      </c>
      <c r="G366" s="50">
        <f>G364+G365</f>
        <v>109771.2</v>
      </c>
    </row>
    <row r="368" spans="1:5">
      <c r="A368" s="39" t="s">
        <v>358</v>
      </c>
      <c r="E368" s="39" t="s">
        <v>359</v>
      </c>
    </row>
    <row r="378" ht="15.75"/>
    <row r="379" spans="1:7">
      <c r="A379" s="3" t="s">
        <v>330</v>
      </c>
      <c r="B379" s="4"/>
      <c r="C379" s="4"/>
      <c r="D379" s="4"/>
      <c r="E379" s="4"/>
      <c r="F379" s="4"/>
      <c r="G379" s="5"/>
    </row>
    <row r="380" spans="1:7">
      <c r="A380" s="6"/>
      <c r="B380" s="7"/>
      <c r="C380" s="7"/>
      <c r="D380" s="7"/>
      <c r="E380" s="7"/>
      <c r="F380" s="7"/>
      <c r="G380" s="8"/>
    </row>
    <row r="381" spans="1:7">
      <c r="A381" s="9" t="s">
        <v>7</v>
      </c>
      <c r="B381" s="55" t="s">
        <v>382</v>
      </c>
      <c r="C381" s="56"/>
      <c r="D381" s="12" t="s">
        <v>11</v>
      </c>
      <c r="E381" s="13">
        <v>43770</v>
      </c>
      <c r="F381" s="12" t="s">
        <v>15</v>
      </c>
      <c r="G381" s="14" t="s">
        <v>361</v>
      </c>
    </row>
    <row r="382" spans="1:7">
      <c r="A382" s="9" t="s">
        <v>8</v>
      </c>
      <c r="B382" s="10"/>
      <c r="C382" s="11"/>
      <c r="D382" s="12" t="s">
        <v>12</v>
      </c>
      <c r="E382" s="13">
        <v>44134</v>
      </c>
      <c r="F382" s="12" t="s">
        <v>19</v>
      </c>
      <c r="G382" s="15"/>
    </row>
    <row r="383" spans="1:7">
      <c r="A383" s="9" t="s">
        <v>291</v>
      </c>
      <c r="B383" s="10" t="s">
        <v>333</v>
      </c>
      <c r="C383" s="11"/>
      <c r="D383" s="12" t="s">
        <v>13</v>
      </c>
      <c r="E383" s="58">
        <f>'[1]Employee Personal Details'!H407</f>
        <v>0</v>
      </c>
      <c r="F383" s="12" t="s">
        <v>334</v>
      </c>
      <c r="G383" s="16"/>
    </row>
    <row r="384" spans="1:7">
      <c r="A384" s="9" t="s">
        <v>10</v>
      </c>
      <c r="B384" s="10" t="s">
        <v>322</v>
      </c>
      <c r="C384" s="17"/>
      <c r="D384" s="17"/>
      <c r="E384" s="11"/>
      <c r="F384" s="12" t="s">
        <v>335</v>
      </c>
      <c r="G384" s="18">
        <v>43466</v>
      </c>
    </row>
    <row r="385" spans="1:7">
      <c r="A385" s="9" t="s">
        <v>20</v>
      </c>
      <c r="B385" s="10"/>
      <c r="C385" s="17"/>
      <c r="D385" s="17"/>
      <c r="E385" s="11"/>
      <c r="F385" s="12" t="s">
        <v>14</v>
      </c>
      <c r="G385" s="14" t="s">
        <v>368</v>
      </c>
    </row>
    <row r="386" spans="1:7">
      <c r="A386" s="9" t="s">
        <v>336</v>
      </c>
      <c r="B386" s="10"/>
      <c r="C386" s="11"/>
      <c r="D386" s="10"/>
      <c r="E386" s="17"/>
      <c r="F386" s="19"/>
      <c r="G386" s="20"/>
    </row>
    <row r="387" spans="1:7">
      <c r="A387" s="21" t="s">
        <v>21</v>
      </c>
      <c r="B387" s="22"/>
      <c r="C387" s="22"/>
      <c r="D387" s="22"/>
      <c r="E387" s="22"/>
      <c r="F387" s="22"/>
      <c r="G387" s="23"/>
    </row>
    <row r="388" spans="1:7">
      <c r="A388" s="24"/>
      <c r="B388" s="25"/>
      <c r="C388" s="25"/>
      <c r="D388" s="25"/>
      <c r="E388" s="25"/>
      <c r="F388" s="25"/>
      <c r="G388" s="26"/>
    </row>
    <row r="389" spans="1:7">
      <c r="A389" s="24"/>
      <c r="B389" s="25"/>
      <c r="C389" s="25"/>
      <c r="D389" s="25"/>
      <c r="E389" s="25"/>
      <c r="F389" s="25"/>
      <c r="G389" s="26"/>
    </row>
    <row r="390" spans="1:7">
      <c r="A390" s="27" t="s">
        <v>337</v>
      </c>
      <c r="B390" s="28"/>
      <c r="C390" s="29" t="s">
        <v>342</v>
      </c>
      <c r="D390" s="30"/>
      <c r="E390" s="28"/>
      <c r="F390" s="29" t="s">
        <v>339</v>
      </c>
      <c r="G390" s="31"/>
    </row>
    <row r="391" spans="1:7">
      <c r="A391" s="9" t="s">
        <v>369</v>
      </c>
      <c r="B391" s="32">
        <v>347619</v>
      </c>
      <c r="C391" s="12" t="s">
        <v>341</v>
      </c>
      <c r="D391" s="33">
        <v>0</v>
      </c>
      <c r="E391" s="34"/>
      <c r="F391" s="35" t="s">
        <v>243</v>
      </c>
      <c r="G391" s="36">
        <f>B393*0.1</f>
        <v>34761.9</v>
      </c>
    </row>
    <row r="392" spans="1:7">
      <c r="A392" s="9" t="s">
        <v>342</v>
      </c>
      <c r="B392" s="32">
        <f>D391+D392+D393+D394</f>
        <v>0</v>
      </c>
      <c r="C392" s="37" t="s">
        <v>343</v>
      </c>
      <c r="D392" s="33">
        <v>0</v>
      </c>
      <c r="E392" s="34"/>
      <c r="F392" s="12" t="s">
        <v>245</v>
      </c>
      <c r="G392" s="36">
        <v>12857.14</v>
      </c>
    </row>
    <row r="393" spans="1:7">
      <c r="A393" s="9" t="s">
        <v>344</v>
      </c>
      <c r="B393" s="32">
        <f>B391+B392</f>
        <v>347619</v>
      </c>
      <c r="C393" s="12" t="s">
        <v>345</v>
      </c>
      <c r="D393" s="33">
        <v>0</v>
      </c>
      <c r="E393" s="34"/>
      <c r="F393" s="12" t="s">
        <v>346</v>
      </c>
      <c r="G393" s="36">
        <v>0</v>
      </c>
    </row>
    <row r="394" spans="1:7">
      <c r="A394" s="9"/>
      <c r="B394" s="32"/>
      <c r="C394" s="12" t="s">
        <v>347</v>
      </c>
      <c r="D394" s="33">
        <v>0</v>
      </c>
      <c r="E394" s="34"/>
      <c r="F394" s="12" t="s">
        <v>348</v>
      </c>
      <c r="G394" s="36">
        <f>G391+G392+G393</f>
        <v>47619.04</v>
      </c>
    </row>
    <row r="395" spans="1:7">
      <c r="A395" s="38"/>
      <c r="B395" s="32"/>
      <c r="C395" s="12"/>
      <c r="D395" s="33"/>
      <c r="E395" s="34"/>
      <c r="F395" s="12" t="s">
        <v>276</v>
      </c>
      <c r="G395" s="36">
        <f>B393-G394</f>
        <v>299999.96</v>
      </c>
    </row>
    <row r="396" spans="1:7">
      <c r="A396" s="38"/>
      <c r="B396" s="32"/>
      <c r="C396" s="39"/>
      <c r="D396" s="33"/>
      <c r="E396" s="34"/>
      <c r="F396" s="12"/>
      <c r="G396" s="36"/>
    </row>
    <row r="397" spans="1:7">
      <c r="A397" s="38"/>
      <c r="B397" s="32"/>
      <c r="C397" s="12" t="s">
        <v>370</v>
      </c>
      <c r="D397" s="33">
        <f>D391+D392+D393</f>
        <v>0</v>
      </c>
      <c r="E397" s="34"/>
      <c r="F397" s="40"/>
      <c r="G397" s="41"/>
    </row>
    <row r="398" spans="1:7">
      <c r="A398" s="38"/>
      <c r="B398" s="32"/>
      <c r="C398" s="12"/>
      <c r="D398" s="10"/>
      <c r="E398" s="11"/>
      <c r="F398" s="29" t="s">
        <v>365</v>
      </c>
      <c r="G398" s="31"/>
    </row>
    <row r="399" spans="1:7">
      <c r="A399" s="9" t="s">
        <v>351</v>
      </c>
      <c r="B399" s="32">
        <v>31</v>
      </c>
      <c r="C399" s="40"/>
      <c r="D399" s="12"/>
      <c r="E399" s="42"/>
      <c r="F399" s="12" t="s">
        <v>352</v>
      </c>
      <c r="G399" s="36">
        <f>G391</f>
        <v>34761.9</v>
      </c>
    </row>
    <row r="400" spans="1:7">
      <c r="A400" s="9" t="s">
        <v>353</v>
      </c>
      <c r="B400" s="32">
        <v>25</v>
      </c>
      <c r="C400" s="40"/>
      <c r="D400" s="12" t="s">
        <v>354</v>
      </c>
      <c r="E400" s="43">
        <v>0</v>
      </c>
      <c r="F400" s="44" t="s">
        <v>355</v>
      </c>
      <c r="G400" s="57">
        <f>B393*0.1</f>
        <v>34761.9</v>
      </c>
    </row>
    <row r="401" ht="15.75" spans="1:7">
      <c r="A401" s="45" t="s">
        <v>356</v>
      </c>
      <c r="B401" s="46"/>
      <c r="C401" s="47"/>
      <c r="D401" s="47"/>
      <c r="E401" s="48"/>
      <c r="F401" s="49" t="s">
        <v>357</v>
      </c>
      <c r="G401" s="50">
        <f>G399+G400</f>
        <v>69523.8</v>
      </c>
    </row>
    <row r="403" spans="1:5">
      <c r="A403" s="39" t="s">
        <v>358</v>
      </c>
      <c r="E403" s="39" t="s">
        <v>359</v>
      </c>
    </row>
    <row r="418" ht="15.75"/>
    <row r="419" spans="1:7">
      <c r="A419" s="3" t="s">
        <v>330</v>
      </c>
      <c r="B419" s="4"/>
      <c r="C419" s="4"/>
      <c r="D419" s="4"/>
      <c r="E419" s="4"/>
      <c r="F419" s="4"/>
      <c r="G419" s="5"/>
    </row>
    <row r="420" spans="1:7">
      <c r="A420" s="6"/>
      <c r="B420" s="7"/>
      <c r="C420" s="7"/>
      <c r="D420" s="7"/>
      <c r="E420" s="7"/>
      <c r="F420" s="7"/>
      <c r="G420" s="8"/>
    </row>
    <row r="421" spans="1:7">
      <c r="A421" s="9" t="s">
        <v>7</v>
      </c>
      <c r="B421" s="55" t="s">
        <v>383</v>
      </c>
      <c r="C421" s="56"/>
      <c r="D421" s="12" t="s">
        <v>11</v>
      </c>
      <c r="E421" s="13">
        <v>43617</v>
      </c>
      <c r="F421" s="12" t="s">
        <v>15</v>
      </c>
      <c r="G421" s="14" t="s">
        <v>361</v>
      </c>
    </row>
    <row r="422" spans="1:7">
      <c r="A422" s="9" t="s">
        <v>8</v>
      </c>
      <c r="B422" s="10"/>
      <c r="C422" s="11"/>
      <c r="D422" s="12" t="s">
        <v>12</v>
      </c>
      <c r="E422" s="13">
        <v>44012</v>
      </c>
      <c r="F422" s="12" t="s">
        <v>19</v>
      </c>
      <c r="G422" s="15"/>
    </row>
    <row r="423" spans="1:7">
      <c r="A423" s="9" t="s">
        <v>291</v>
      </c>
      <c r="B423" s="10" t="s">
        <v>367</v>
      </c>
      <c r="C423" s="11"/>
      <c r="D423" s="12" t="s">
        <v>13</v>
      </c>
      <c r="E423" s="58">
        <f>'[1]Employee Personal Details'!H546</f>
        <v>0</v>
      </c>
      <c r="F423" s="12" t="s">
        <v>334</v>
      </c>
      <c r="G423" s="16"/>
    </row>
    <row r="424" spans="1:7">
      <c r="A424" s="9" t="s">
        <v>10</v>
      </c>
      <c r="B424" s="10" t="s">
        <v>52</v>
      </c>
      <c r="C424" s="17"/>
      <c r="D424" s="17"/>
      <c r="E424" s="11"/>
      <c r="F424" s="12" t="s">
        <v>335</v>
      </c>
      <c r="G424" s="18">
        <v>43831</v>
      </c>
    </row>
    <row r="425" spans="1:7">
      <c r="A425" s="9" t="s">
        <v>20</v>
      </c>
      <c r="B425" s="10"/>
      <c r="C425" s="17"/>
      <c r="D425" s="17"/>
      <c r="E425" s="11"/>
      <c r="F425" s="12" t="s">
        <v>14</v>
      </c>
      <c r="G425" s="14" t="s">
        <v>368</v>
      </c>
    </row>
    <row r="426" spans="1:7">
      <c r="A426" s="9" t="s">
        <v>336</v>
      </c>
      <c r="B426" s="10"/>
      <c r="C426" s="11"/>
      <c r="D426" s="10"/>
      <c r="E426" s="17"/>
      <c r="F426" s="19"/>
      <c r="G426" s="20"/>
    </row>
    <row r="427" spans="1:7">
      <c r="A427" s="21" t="s">
        <v>21</v>
      </c>
      <c r="B427" s="22"/>
      <c r="C427" s="22"/>
      <c r="D427" s="22"/>
      <c r="E427" s="22"/>
      <c r="F427" s="22"/>
      <c r="G427" s="23"/>
    </row>
    <row r="428" spans="1:7">
      <c r="A428" s="24"/>
      <c r="B428" s="25"/>
      <c r="C428" s="25"/>
      <c r="D428" s="25"/>
      <c r="E428" s="25"/>
      <c r="F428" s="25"/>
      <c r="G428" s="26"/>
    </row>
    <row r="429" spans="1:7">
      <c r="A429" s="24"/>
      <c r="B429" s="25"/>
      <c r="C429" s="25"/>
      <c r="D429" s="25"/>
      <c r="E429" s="25"/>
      <c r="F429" s="25"/>
      <c r="G429" s="26"/>
    </row>
    <row r="430" spans="1:7">
      <c r="A430" s="27" t="s">
        <v>337</v>
      </c>
      <c r="B430" s="28"/>
      <c r="C430" s="29" t="s">
        <v>342</v>
      </c>
      <c r="D430" s="30"/>
      <c r="E430" s="28"/>
      <c r="F430" s="29" t="s">
        <v>339</v>
      </c>
      <c r="G430" s="31"/>
    </row>
    <row r="431" spans="1:7">
      <c r="A431" s="9" t="s">
        <v>369</v>
      </c>
      <c r="B431" s="32">
        <v>225519</v>
      </c>
      <c r="C431" s="12" t="s">
        <v>341</v>
      </c>
      <c r="D431" s="33">
        <v>0</v>
      </c>
      <c r="E431" s="34"/>
      <c r="F431" s="35" t="s">
        <v>243</v>
      </c>
      <c r="G431" s="36">
        <f>B433*0.1</f>
        <v>22551.9</v>
      </c>
    </row>
    <row r="432" spans="1:7">
      <c r="A432" s="9" t="s">
        <v>342</v>
      </c>
      <c r="B432" s="32">
        <f>D431+D432+D433+D434</f>
        <v>0</v>
      </c>
      <c r="C432" s="37" t="s">
        <v>343</v>
      </c>
      <c r="D432" s="33">
        <v>0</v>
      </c>
      <c r="E432" s="34"/>
      <c r="F432" s="12" t="s">
        <v>245</v>
      </c>
      <c r="G432" s="36">
        <v>2967</v>
      </c>
    </row>
    <row r="433" spans="1:7">
      <c r="A433" s="9" t="s">
        <v>344</v>
      </c>
      <c r="B433" s="32">
        <f>B431+B432</f>
        <v>225519</v>
      </c>
      <c r="C433" s="12" t="s">
        <v>345</v>
      </c>
      <c r="D433" s="33">
        <v>0</v>
      </c>
      <c r="E433" s="34"/>
      <c r="F433" s="12" t="s">
        <v>346</v>
      </c>
      <c r="G433" s="36">
        <v>45000</v>
      </c>
    </row>
    <row r="434" spans="1:7">
      <c r="A434" s="9"/>
      <c r="B434" s="32"/>
      <c r="C434" s="12" t="s">
        <v>347</v>
      </c>
      <c r="D434" s="33">
        <v>0</v>
      </c>
      <c r="E434" s="34"/>
      <c r="F434" s="12" t="s">
        <v>348</v>
      </c>
      <c r="G434" s="36">
        <f>G431+G432+G433</f>
        <v>70518.9</v>
      </c>
    </row>
    <row r="435" spans="1:7">
      <c r="A435" s="38"/>
      <c r="B435" s="32"/>
      <c r="C435" s="12"/>
      <c r="D435" s="33"/>
      <c r="E435" s="34"/>
      <c r="F435" s="12" t="s">
        <v>276</v>
      </c>
      <c r="G435" s="36">
        <f>B433-G434</f>
        <v>155000.1</v>
      </c>
    </row>
    <row r="436" spans="1:7">
      <c r="A436" s="38"/>
      <c r="B436" s="32"/>
      <c r="C436" s="39"/>
      <c r="D436" s="33"/>
      <c r="E436" s="34"/>
      <c r="F436" s="12"/>
      <c r="G436" s="36"/>
    </row>
    <row r="437" spans="1:7">
      <c r="A437" s="38"/>
      <c r="B437" s="32"/>
      <c r="C437" s="12" t="s">
        <v>370</v>
      </c>
      <c r="D437" s="33">
        <f>D431+D432+D433</f>
        <v>0</v>
      </c>
      <c r="E437" s="34"/>
      <c r="F437" s="40"/>
      <c r="G437" s="41"/>
    </row>
    <row r="438" spans="1:7">
      <c r="A438" s="38"/>
      <c r="B438" s="32"/>
      <c r="C438" s="12"/>
      <c r="D438" s="10"/>
      <c r="E438" s="11"/>
      <c r="F438" s="29" t="s">
        <v>365</v>
      </c>
      <c r="G438" s="31"/>
    </row>
    <row r="439" spans="1:7">
      <c r="A439" s="9" t="s">
        <v>351</v>
      </c>
      <c r="B439" s="32">
        <v>31</v>
      </c>
      <c r="C439" s="40"/>
      <c r="D439" s="12"/>
      <c r="E439" s="42"/>
      <c r="F439" s="12" t="s">
        <v>352</v>
      </c>
      <c r="G439" s="36">
        <f>G431</f>
        <v>22551.9</v>
      </c>
    </row>
    <row r="440" spans="1:7">
      <c r="A440" s="9" t="s">
        <v>353</v>
      </c>
      <c r="B440" s="32">
        <v>25</v>
      </c>
      <c r="C440" s="40"/>
      <c r="D440" s="12" t="s">
        <v>354</v>
      </c>
      <c r="E440" s="43">
        <v>0</v>
      </c>
      <c r="F440" s="44" t="s">
        <v>355</v>
      </c>
      <c r="G440" s="57">
        <f>B433*0.1</f>
        <v>22551.9</v>
      </c>
    </row>
    <row r="441" ht="15.75" spans="1:7">
      <c r="A441" s="45" t="s">
        <v>356</v>
      </c>
      <c r="B441" s="46"/>
      <c r="C441" s="47"/>
      <c r="D441" s="47"/>
      <c r="E441" s="48"/>
      <c r="F441" s="49" t="s">
        <v>357</v>
      </c>
      <c r="G441" s="50">
        <f>G439+G440</f>
        <v>45103.8</v>
      </c>
    </row>
    <row r="443" spans="1:5">
      <c r="A443" s="39" t="s">
        <v>358</v>
      </c>
      <c r="E443" s="39" t="s">
        <v>359</v>
      </c>
    </row>
    <row r="452" ht="15.75"/>
    <row r="453" spans="1:7">
      <c r="A453" s="3" t="s">
        <v>330</v>
      </c>
      <c r="B453" s="4"/>
      <c r="C453" s="4"/>
      <c r="D453" s="4"/>
      <c r="E453" s="4"/>
      <c r="F453" s="4"/>
      <c r="G453" s="5"/>
    </row>
    <row r="454" spans="1:7">
      <c r="A454" s="6"/>
      <c r="B454" s="7"/>
      <c r="C454" s="7"/>
      <c r="D454" s="7"/>
      <c r="E454" s="7"/>
      <c r="F454" s="7"/>
      <c r="G454" s="8"/>
    </row>
    <row r="455" spans="1:7">
      <c r="A455" s="9" t="s">
        <v>7</v>
      </c>
      <c r="B455" s="55" t="s">
        <v>384</v>
      </c>
      <c r="C455" s="56"/>
      <c r="D455" s="12" t="s">
        <v>11</v>
      </c>
      <c r="E455" s="13">
        <v>43770</v>
      </c>
      <c r="F455" s="12" t="s">
        <v>15</v>
      </c>
      <c r="G455" s="14" t="s">
        <v>361</v>
      </c>
    </row>
    <row r="456" spans="1:7">
      <c r="A456" s="9" t="s">
        <v>8</v>
      </c>
      <c r="B456" s="10"/>
      <c r="C456" s="11"/>
      <c r="D456" s="12" t="s">
        <v>12</v>
      </c>
      <c r="E456" s="13">
        <v>44134</v>
      </c>
      <c r="F456" s="12" t="s">
        <v>19</v>
      </c>
      <c r="G456" s="15"/>
    </row>
    <row r="457" spans="1:7">
      <c r="A457" s="9" t="s">
        <v>291</v>
      </c>
      <c r="B457" s="10" t="s">
        <v>367</v>
      </c>
      <c r="C457" s="11"/>
      <c r="D457" s="12" t="s">
        <v>13</v>
      </c>
      <c r="E457" s="58">
        <f>'[1]Employee Personal Details'!H580</f>
        <v>0</v>
      </c>
      <c r="F457" s="12" t="s">
        <v>334</v>
      </c>
      <c r="G457" s="16"/>
    </row>
    <row r="458" spans="1:7">
      <c r="A458" s="9" t="s">
        <v>10</v>
      </c>
      <c r="B458" s="10" t="s">
        <v>52</v>
      </c>
      <c r="C458" s="17"/>
      <c r="D458" s="17"/>
      <c r="E458" s="11"/>
      <c r="F458" s="12" t="s">
        <v>335</v>
      </c>
      <c r="G458" s="18">
        <v>43831</v>
      </c>
    </row>
    <row r="459" spans="1:7">
      <c r="A459" s="9" t="s">
        <v>20</v>
      </c>
      <c r="B459" s="10"/>
      <c r="C459" s="17"/>
      <c r="D459" s="17"/>
      <c r="E459" s="11"/>
      <c r="F459" s="12" t="s">
        <v>14</v>
      </c>
      <c r="G459" s="14" t="s">
        <v>368</v>
      </c>
    </row>
    <row r="460" spans="1:7">
      <c r="A460" s="9" t="s">
        <v>336</v>
      </c>
      <c r="B460" s="10"/>
      <c r="C460" s="11"/>
      <c r="D460" s="10"/>
      <c r="E460" s="17"/>
      <c r="F460" s="19"/>
      <c r="G460" s="20"/>
    </row>
    <row r="461" spans="1:7">
      <c r="A461" s="21" t="s">
        <v>21</v>
      </c>
      <c r="B461" s="22"/>
      <c r="C461" s="22"/>
      <c r="D461" s="22"/>
      <c r="E461" s="22"/>
      <c r="F461" s="22"/>
      <c r="G461" s="23"/>
    </row>
    <row r="462" spans="1:7">
      <c r="A462" s="24"/>
      <c r="B462" s="25"/>
      <c r="C462" s="25"/>
      <c r="D462" s="25"/>
      <c r="E462" s="25"/>
      <c r="F462" s="25"/>
      <c r="G462" s="26"/>
    </row>
    <row r="463" spans="1:7">
      <c r="A463" s="24"/>
      <c r="B463" s="25"/>
      <c r="C463" s="25"/>
      <c r="D463" s="25"/>
      <c r="E463" s="25"/>
      <c r="F463" s="25"/>
      <c r="G463" s="26"/>
    </row>
    <row r="464" spans="1:7">
      <c r="A464" s="27" t="s">
        <v>337</v>
      </c>
      <c r="B464" s="28"/>
      <c r="C464" s="29" t="s">
        <v>342</v>
      </c>
      <c r="D464" s="30"/>
      <c r="E464" s="28"/>
      <c r="F464" s="29" t="s">
        <v>339</v>
      </c>
      <c r="G464" s="31"/>
    </row>
    <row r="465" spans="1:7">
      <c r="A465" s="9" t="s">
        <v>369</v>
      </c>
      <c r="B465" s="32">
        <v>225519</v>
      </c>
      <c r="C465" s="12" t="s">
        <v>341</v>
      </c>
      <c r="D465" s="33">
        <v>0</v>
      </c>
      <c r="E465" s="34"/>
      <c r="F465" s="35" t="s">
        <v>243</v>
      </c>
      <c r="G465" s="36">
        <f>B467*0.1</f>
        <v>22551.9</v>
      </c>
    </row>
    <row r="466" spans="1:7">
      <c r="A466" s="9" t="s">
        <v>342</v>
      </c>
      <c r="B466" s="32">
        <f>D465+D466+D467+D468</f>
        <v>0</v>
      </c>
      <c r="C466" s="37" t="s">
        <v>343</v>
      </c>
      <c r="D466" s="33">
        <v>0</v>
      </c>
      <c r="E466" s="34"/>
      <c r="F466" s="12" t="s">
        <v>245</v>
      </c>
      <c r="G466" s="36">
        <v>2967</v>
      </c>
    </row>
    <row r="467" spans="1:7">
      <c r="A467" s="9" t="s">
        <v>344</v>
      </c>
      <c r="B467" s="32">
        <f>B465+B466</f>
        <v>225519</v>
      </c>
      <c r="C467" s="12" t="s">
        <v>345</v>
      </c>
      <c r="D467" s="33">
        <v>0</v>
      </c>
      <c r="E467" s="34"/>
      <c r="F467" s="12" t="s">
        <v>346</v>
      </c>
      <c r="G467" s="36">
        <v>0</v>
      </c>
    </row>
    <row r="468" spans="1:7">
      <c r="A468" s="9"/>
      <c r="B468" s="32"/>
      <c r="C468" s="12" t="s">
        <v>347</v>
      </c>
      <c r="D468" s="33">
        <v>0</v>
      </c>
      <c r="E468" s="34"/>
      <c r="F468" s="12" t="s">
        <v>348</v>
      </c>
      <c r="G468" s="36">
        <f>G465+G466+G467</f>
        <v>25518.9</v>
      </c>
    </row>
    <row r="469" spans="1:7">
      <c r="A469" s="38"/>
      <c r="B469" s="32"/>
      <c r="C469" s="12"/>
      <c r="D469" s="33"/>
      <c r="E469" s="34"/>
      <c r="F469" s="12" t="s">
        <v>276</v>
      </c>
      <c r="G469" s="36">
        <f>B467-G468</f>
        <v>200000.1</v>
      </c>
    </row>
    <row r="470" spans="1:7">
      <c r="A470" s="38"/>
      <c r="B470" s="32"/>
      <c r="C470" s="39"/>
      <c r="D470" s="33"/>
      <c r="E470" s="34"/>
      <c r="F470" s="12"/>
      <c r="G470" s="36"/>
    </row>
    <row r="471" spans="1:7">
      <c r="A471" s="38"/>
      <c r="B471" s="32"/>
      <c r="C471" s="12" t="s">
        <v>370</v>
      </c>
      <c r="D471" s="33">
        <f>D465+D466+D467</f>
        <v>0</v>
      </c>
      <c r="E471" s="34"/>
      <c r="F471" s="40"/>
      <c r="G471" s="41"/>
    </row>
    <row r="472" spans="1:7">
      <c r="A472" s="38"/>
      <c r="B472" s="32"/>
      <c r="C472" s="12"/>
      <c r="D472" s="10"/>
      <c r="E472" s="11"/>
      <c r="F472" s="29" t="s">
        <v>365</v>
      </c>
      <c r="G472" s="31"/>
    </row>
    <row r="473" spans="1:7">
      <c r="A473" s="9" t="s">
        <v>351</v>
      </c>
      <c r="B473" s="32">
        <v>31</v>
      </c>
      <c r="C473" s="40"/>
      <c r="D473" s="12"/>
      <c r="E473" s="42"/>
      <c r="F473" s="12" t="s">
        <v>352</v>
      </c>
      <c r="G473" s="36">
        <f>G465</f>
        <v>22551.9</v>
      </c>
    </row>
    <row r="474" spans="1:7">
      <c r="A474" s="9" t="s">
        <v>353</v>
      </c>
      <c r="B474" s="32">
        <v>25</v>
      </c>
      <c r="C474" s="40"/>
      <c r="D474" s="12" t="s">
        <v>354</v>
      </c>
      <c r="E474" s="43">
        <v>0</v>
      </c>
      <c r="F474" s="44" t="s">
        <v>355</v>
      </c>
      <c r="G474" s="57">
        <f>B467*0.1</f>
        <v>22551.9</v>
      </c>
    </row>
    <row r="475" ht="15.75" spans="1:7">
      <c r="A475" s="45" t="s">
        <v>356</v>
      </c>
      <c r="B475" s="46"/>
      <c r="C475" s="47"/>
      <c r="D475" s="47"/>
      <c r="E475" s="48"/>
      <c r="F475" s="49" t="s">
        <v>357</v>
      </c>
      <c r="G475" s="50">
        <f>G473+G474</f>
        <v>45103.8</v>
      </c>
    </row>
    <row r="477" spans="1:5">
      <c r="A477" s="39" t="s">
        <v>358</v>
      </c>
      <c r="E477" s="39" t="s">
        <v>359</v>
      </c>
    </row>
    <row r="486" ht="15.75"/>
    <row r="487" spans="1:7">
      <c r="A487" s="3" t="s">
        <v>330</v>
      </c>
      <c r="B487" s="4"/>
      <c r="C487" s="4"/>
      <c r="D487" s="4"/>
      <c r="E487" s="4"/>
      <c r="F487" s="4"/>
      <c r="G487" s="5"/>
    </row>
    <row r="488" spans="1:7">
      <c r="A488" s="6"/>
      <c r="B488" s="7"/>
      <c r="C488" s="7"/>
      <c r="D488" s="7"/>
      <c r="E488" s="7"/>
      <c r="F488" s="7"/>
      <c r="G488" s="8"/>
    </row>
    <row r="489" spans="1:7">
      <c r="A489" s="9" t="s">
        <v>7</v>
      </c>
      <c r="B489" s="55" t="s">
        <v>385</v>
      </c>
      <c r="C489" s="56"/>
      <c r="D489" s="12" t="s">
        <v>11</v>
      </c>
      <c r="E489" s="13">
        <v>43770</v>
      </c>
      <c r="F489" s="12" t="s">
        <v>15</v>
      </c>
      <c r="G489" s="14" t="s">
        <v>361</v>
      </c>
    </row>
    <row r="490" spans="1:7">
      <c r="A490" s="9" t="s">
        <v>8</v>
      </c>
      <c r="B490" s="10"/>
      <c r="C490" s="11"/>
      <c r="D490" s="12" t="s">
        <v>12</v>
      </c>
      <c r="E490" s="13">
        <v>44135</v>
      </c>
      <c r="F490" s="12" t="s">
        <v>19</v>
      </c>
      <c r="G490" s="15"/>
    </row>
    <row r="491" spans="1:7">
      <c r="A491" s="9" t="s">
        <v>291</v>
      </c>
      <c r="B491" s="10" t="s">
        <v>367</v>
      </c>
      <c r="C491" s="11"/>
      <c r="D491" s="12" t="s">
        <v>13</v>
      </c>
      <c r="E491" s="58">
        <f>'[1]Employee Personal Details'!H442</f>
        <v>0</v>
      </c>
      <c r="F491" s="12" t="s">
        <v>334</v>
      </c>
      <c r="G491" s="16"/>
    </row>
    <row r="492" spans="1:7">
      <c r="A492" s="9" t="s">
        <v>10</v>
      </c>
      <c r="B492" s="10" t="s">
        <v>52</v>
      </c>
      <c r="C492" s="17"/>
      <c r="D492" s="17"/>
      <c r="E492" s="11"/>
      <c r="F492" s="12" t="s">
        <v>335</v>
      </c>
      <c r="G492" s="18">
        <v>43831</v>
      </c>
    </row>
    <row r="493" spans="1:7">
      <c r="A493" s="9" t="s">
        <v>20</v>
      </c>
      <c r="B493" s="10"/>
      <c r="C493" s="17"/>
      <c r="D493" s="17"/>
      <c r="E493" s="11"/>
      <c r="F493" s="12" t="s">
        <v>14</v>
      </c>
      <c r="G493" s="14" t="s">
        <v>368</v>
      </c>
    </row>
    <row r="494" spans="1:7">
      <c r="A494" s="9" t="s">
        <v>336</v>
      </c>
      <c r="B494" s="10"/>
      <c r="C494" s="11"/>
      <c r="D494" s="10"/>
      <c r="E494" s="17"/>
      <c r="F494" s="19"/>
      <c r="G494" s="20"/>
    </row>
    <row r="495" spans="1:7">
      <c r="A495" s="21" t="s">
        <v>21</v>
      </c>
      <c r="B495" s="22"/>
      <c r="C495" s="22"/>
      <c r="D495" s="22"/>
      <c r="E495" s="22"/>
      <c r="F495" s="22"/>
      <c r="G495" s="23"/>
    </row>
    <row r="496" spans="1:7">
      <c r="A496" s="24"/>
      <c r="B496" s="25"/>
      <c r="C496" s="25"/>
      <c r="D496" s="25"/>
      <c r="E496" s="25"/>
      <c r="F496" s="25"/>
      <c r="G496" s="26"/>
    </row>
    <row r="497" spans="1:7">
      <c r="A497" s="24"/>
      <c r="B497" s="25"/>
      <c r="C497" s="25"/>
      <c r="D497" s="25"/>
      <c r="E497" s="25"/>
      <c r="F497" s="25"/>
      <c r="G497" s="26"/>
    </row>
    <row r="498" spans="1:7">
      <c r="A498" s="27" t="s">
        <v>337</v>
      </c>
      <c r="B498" s="28"/>
      <c r="C498" s="29" t="s">
        <v>342</v>
      </c>
      <c r="D498" s="30"/>
      <c r="E498" s="28"/>
      <c r="F498" s="29" t="s">
        <v>339</v>
      </c>
      <c r="G498" s="31"/>
    </row>
    <row r="499" spans="1:7">
      <c r="A499" s="9" t="s">
        <v>369</v>
      </c>
      <c r="B499" s="32">
        <v>225519</v>
      </c>
      <c r="C499" s="12" t="s">
        <v>341</v>
      </c>
      <c r="D499" s="33">
        <v>0</v>
      </c>
      <c r="E499" s="34"/>
      <c r="F499" s="35" t="s">
        <v>243</v>
      </c>
      <c r="G499" s="36">
        <f>B501*0.1</f>
        <v>22551.9</v>
      </c>
    </row>
    <row r="500" spans="1:7">
      <c r="A500" s="9" t="s">
        <v>342</v>
      </c>
      <c r="B500" s="32">
        <f>D499+D500+D501+D502</f>
        <v>0</v>
      </c>
      <c r="C500" s="37" t="s">
        <v>343</v>
      </c>
      <c r="D500" s="33">
        <v>0</v>
      </c>
      <c r="E500" s="34"/>
      <c r="F500" s="12" t="s">
        <v>245</v>
      </c>
      <c r="G500" s="36">
        <v>2967</v>
      </c>
    </row>
    <row r="501" spans="1:7">
      <c r="A501" s="9" t="s">
        <v>344</v>
      </c>
      <c r="B501" s="32">
        <f>B499+B500</f>
        <v>225519</v>
      </c>
      <c r="C501" s="12" t="s">
        <v>345</v>
      </c>
      <c r="D501" s="33">
        <v>0</v>
      </c>
      <c r="E501" s="34"/>
      <c r="F501" s="12" t="s">
        <v>346</v>
      </c>
      <c r="G501" s="36">
        <v>0</v>
      </c>
    </row>
    <row r="502" spans="1:7">
      <c r="A502" s="9"/>
      <c r="B502" s="32"/>
      <c r="C502" s="12" t="s">
        <v>347</v>
      </c>
      <c r="D502" s="33">
        <v>0</v>
      </c>
      <c r="E502" s="34"/>
      <c r="F502" s="12" t="s">
        <v>348</v>
      </c>
      <c r="G502" s="36">
        <f>G499+G500+G501</f>
        <v>25518.9</v>
      </c>
    </row>
    <row r="503" spans="1:7">
      <c r="A503" s="38"/>
      <c r="B503" s="32"/>
      <c r="C503" s="12"/>
      <c r="D503" s="33"/>
      <c r="E503" s="34"/>
      <c r="F503" s="12" t="s">
        <v>276</v>
      </c>
      <c r="G503" s="36">
        <f>B501-G502</f>
        <v>200000.1</v>
      </c>
    </row>
    <row r="504" spans="1:7">
      <c r="A504" s="38"/>
      <c r="B504" s="32"/>
      <c r="C504" s="39"/>
      <c r="D504" s="33"/>
      <c r="E504" s="34"/>
      <c r="F504" s="12"/>
      <c r="G504" s="36"/>
    </row>
    <row r="505" spans="1:7">
      <c r="A505" s="38"/>
      <c r="B505" s="32"/>
      <c r="C505" s="12" t="s">
        <v>370</v>
      </c>
      <c r="D505" s="33">
        <f>D499+D500+D501</f>
        <v>0</v>
      </c>
      <c r="E505" s="34"/>
      <c r="F505" s="40"/>
      <c r="G505" s="41"/>
    </row>
    <row r="506" spans="1:7">
      <c r="A506" s="38"/>
      <c r="B506" s="32"/>
      <c r="C506" s="12"/>
      <c r="D506" s="10"/>
      <c r="E506" s="11"/>
      <c r="F506" s="29" t="s">
        <v>365</v>
      </c>
      <c r="G506" s="31"/>
    </row>
    <row r="507" spans="1:7">
      <c r="A507" s="9" t="s">
        <v>351</v>
      </c>
      <c r="B507" s="32">
        <v>31</v>
      </c>
      <c r="C507" s="40"/>
      <c r="D507" s="12"/>
      <c r="E507" s="42"/>
      <c r="F507" s="12" t="s">
        <v>352</v>
      </c>
      <c r="G507" s="36">
        <f>G499</f>
        <v>22551.9</v>
      </c>
    </row>
    <row r="508" spans="1:7">
      <c r="A508" s="9" t="s">
        <v>353</v>
      </c>
      <c r="B508" s="32">
        <v>25</v>
      </c>
      <c r="C508" s="40"/>
      <c r="D508" s="12" t="s">
        <v>354</v>
      </c>
      <c r="E508" s="43">
        <v>0</v>
      </c>
      <c r="F508" s="44" t="s">
        <v>355</v>
      </c>
      <c r="G508" s="57">
        <f>B501*0.1</f>
        <v>22551.9</v>
      </c>
    </row>
    <row r="509" ht="15.75" spans="1:7">
      <c r="A509" s="45" t="s">
        <v>356</v>
      </c>
      <c r="B509" s="46"/>
      <c r="C509" s="47"/>
      <c r="D509" s="47"/>
      <c r="E509" s="48"/>
      <c r="F509" s="49" t="s">
        <v>357</v>
      </c>
      <c r="G509" s="50">
        <f>G507+G508</f>
        <v>45103.8</v>
      </c>
    </row>
    <row r="511" spans="1:5">
      <c r="A511" s="39" t="s">
        <v>358</v>
      </c>
      <c r="E511" s="39" t="s">
        <v>359</v>
      </c>
    </row>
    <row r="530" ht="15.75"/>
    <row r="531" spans="1:7">
      <c r="A531" s="3" t="s">
        <v>330</v>
      </c>
      <c r="B531" s="4"/>
      <c r="C531" s="4"/>
      <c r="D531" s="4"/>
      <c r="E531" s="4"/>
      <c r="F531" s="4"/>
      <c r="G531" s="5"/>
    </row>
    <row r="532" spans="1:7">
      <c r="A532" s="6"/>
      <c r="B532" s="7"/>
      <c r="C532" s="7"/>
      <c r="D532" s="7"/>
      <c r="E532" s="7"/>
      <c r="F532" s="7"/>
      <c r="G532" s="8"/>
    </row>
    <row r="533" spans="1:7">
      <c r="A533" s="9" t="s">
        <v>7</v>
      </c>
      <c r="B533" s="55" t="s">
        <v>386</v>
      </c>
      <c r="C533" s="56"/>
      <c r="D533" s="12" t="s">
        <v>11</v>
      </c>
      <c r="E533" s="13">
        <v>43678</v>
      </c>
      <c r="F533" s="12" t="s">
        <v>15</v>
      </c>
      <c r="G533" s="14" t="s">
        <v>361</v>
      </c>
    </row>
    <row r="534" spans="1:7">
      <c r="A534" s="9" t="s">
        <v>8</v>
      </c>
      <c r="B534" s="10"/>
      <c r="C534" s="11"/>
      <c r="D534" s="12" t="s">
        <v>12</v>
      </c>
      <c r="E534" s="13">
        <v>44073</v>
      </c>
      <c r="F534" s="12" t="s">
        <v>19</v>
      </c>
      <c r="G534" s="15"/>
    </row>
    <row r="535" spans="1:7">
      <c r="A535" s="9" t="s">
        <v>291</v>
      </c>
      <c r="B535" s="10" t="s">
        <v>375</v>
      </c>
      <c r="C535" s="11"/>
      <c r="D535" s="12" t="s">
        <v>13</v>
      </c>
      <c r="E535" s="58">
        <f>'[1]Employee Personal Details'!H470</f>
        <v>0</v>
      </c>
      <c r="F535" s="12" t="s">
        <v>334</v>
      </c>
      <c r="G535" s="16"/>
    </row>
    <row r="536" spans="1:7">
      <c r="A536" s="9" t="s">
        <v>10</v>
      </c>
      <c r="B536" s="10" t="s">
        <v>52</v>
      </c>
      <c r="C536" s="17"/>
      <c r="D536" s="17"/>
      <c r="E536" s="11"/>
      <c r="F536" s="12" t="s">
        <v>335</v>
      </c>
      <c r="G536" s="18">
        <v>43831</v>
      </c>
    </row>
    <row r="537" spans="1:7">
      <c r="A537" s="9" t="s">
        <v>20</v>
      </c>
      <c r="B537" s="10"/>
      <c r="C537" s="17"/>
      <c r="D537" s="17"/>
      <c r="E537" s="11"/>
      <c r="F537" s="12" t="s">
        <v>14</v>
      </c>
      <c r="G537" s="14" t="s">
        <v>368</v>
      </c>
    </row>
    <row r="538" spans="1:7">
      <c r="A538" s="9" t="s">
        <v>336</v>
      </c>
      <c r="B538" s="10"/>
      <c r="C538" s="11"/>
      <c r="D538" s="10"/>
      <c r="E538" s="17"/>
      <c r="F538" s="19"/>
      <c r="G538" s="20"/>
    </row>
    <row r="539" spans="1:7">
      <c r="A539" s="21" t="s">
        <v>21</v>
      </c>
      <c r="B539" s="22"/>
      <c r="C539" s="22"/>
      <c r="D539" s="22"/>
      <c r="E539" s="22"/>
      <c r="F539" s="22"/>
      <c r="G539" s="23"/>
    </row>
    <row r="540" spans="1:7">
      <c r="A540" s="24"/>
      <c r="B540" s="25"/>
      <c r="C540" s="25"/>
      <c r="D540" s="25"/>
      <c r="E540" s="25"/>
      <c r="F540" s="25"/>
      <c r="G540" s="26"/>
    </row>
    <row r="541" spans="1:7">
      <c r="A541" s="24"/>
      <c r="B541" s="25"/>
      <c r="C541" s="25"/>
      <c r="D541" s="25"/>
      <c r="E541" s="25"/>
      <c r="F541" s="25"/>
      <c r="G541" s="26"/>
    </row>
    <row r="542" spans="1:7">
      <c r="A542" s="27" t="s">
        <v>337</v>
      </c>
      <c r="B542" s="28"/>
      <c r="C542" s="29" t="s">
        <v>342</v>
      </c>
      <c r="D542" s="30"/>
      <c r="E542" s="28"/>
      <c r="F542" s="29" t="s">
        <v>339</v>
      </c>
      <c r="G542" s="31"/>
    </row>
    <row r="543" spans="1:7">
      <c r="A543" s="9" t="s">
        <v>369</v>
      </c>
      <c r="B543" s="32">
        <v>286569</v>
      </c>
      <c r="C543" s="12" t="s">
        <v>341</v>
      </c>
      <c r="D543" s="33">
        <v>0</v>
      </c>
      <c r="E543" s="34"/>
      <c r="F543" s="35" t="s">
        <v>243</v>
      </c>
      <c r="G543" s="36">
        <f>B545*0.1</f>
        <v>28656.9</v>
      </c>
    </row>
    <row r="544" spans="1:7">
      <c r="A544" s="9" t="s">
        <v>342</v>
      </c>
      <c r="B544" s="32">
        <f>D543+D544+D545+D546</f>
        <v>0</v>
      </c>
      <c r="C544" s="37" t="s">
        <v>343</v>
      </c>
      <c r="D544" s="33">
        <v>0</v>
      </c>
      <c r="E544" s="34"/>
      <c r="F544" s="12" t="s">
        <v>245</v>
      </c>
      <c r="G544" s="36">
        <v>7912.09</v>
      </c>
    </row>
    <row r="545" spans="1:7">
      <c r="A545" s="9" t="s">
        <v>344</v>
      </c>
      <c r="B545" s="32">
        <f>B543+B544</f>
        <v>286569</v>
      </c>
      <c r="C545" s="12" t="s">
        <v>345</v>
      </c>
      <c r="D545" s="33">
        <v>0</v>
      </c>
      <c r="E545" s="34"/>
      <c r="F545" s="12" t="s">
        <v>346</v>
      </c>
      <c r="G545" s="59">
        <v>60000</v>
      </c>
    </row>
    <row r="546" spans="1:7">
      <c r="A546" s="9"/>
      <c r="B546" s="32"/>
      <c r="C546" s="12" t="s">
        <v>347</v>
      </c>
      <c r="D546" s="33">
        <v>0</v>
      </c>
      <c r="E546" s="34"/>
      <c r="F546" s="12" t="s">
        <v>348</v>
      </c>
      <c r="G546" s="36">
        <f>G543+G544+G545</f>
        <v>96568.99</v>
      </c>
    </row>
    <row r="547" spans="1:7">
      <c r="A547" s="38"/>
      <c r="B547" s="32"/>
      <c r="C547" s="12"/>
      <c r="D547" s="33"/>
      <c r="E547" s="34"/>
      <c r="F547" s="12" t="s">
        <v>276</v>
      </c>
      <c r="G547" s="36">
        <f>B545-G546</f>
        <v>190000.01</v>
      </c>
    </row>
    <row r="548" spans="1:7">
      <c r="A548" s="38"/>
      <c r="B548" s="32"/>
      <c r="C548" s="39"/>
      <c r="D548" s="33"/>
      <c r="E548" s="34"/>
      <c r="F548" s="12"/>
      <c r="G548" s="36"/>
    </row>
    <row r="549" spans="1:7">
      <c r="A549" s="38"/>
      <c r="B549" s="32"/>
      <c r="C549" s="12" t="s">
        <v>370</v>
      </c>
      <c r="D549" s="33">
        <f>D543+D544+D545+D546</f>
        <v>0</v>
      </c>
      <c r="E549" s="34"/>
      <c r="F549" s="40"/>
      <c r="G549" s="41"/>
    </row>
    <row r="550" spans="1:7">
      <c r="A550" s="38"/>
      <c r="B550" s="32"/>
      <c r="C550" s="12"/>
      <c r="D550" s="10"/>
      <c r="E550" s="11"/>
      <c r="F550" s="29" t="s">
        <v>365</v>
      </c>
      <c r="G550" s="31"/>
    </row>
    <row r="551" spans="1:7">
      <c r="A551" s="9" t="s">
        <v>351</v>
      </c>
      <c r="B551" s="32">
        <v>31</v>
      </c>
      <c r="C551" s="40"/>
      <c r="D551" s="12"/>
      <c r="E551" s="42"/>
      <c r="F551" s="12" t="s">
        <v>352</v>
      </c>
      <c r="G551" s="36">
        <f>G543</f>
        <v>28656.9</v>
      </c>
    </row>
    <row r="552" spans="1:7">
      <c r="A552" s="9" t="s">
        <v>353</v>
      </c>
      <c r="B552" s="32">
        <v>25</v>
      </c>
      <c r="C552" s="40"/>
      <c r="D552" s="12" t="s">
        <v>354</v>
      </c>
      <c r="E552" s="43">
        <v>0</v>
      </c>
      <c r="F552" s="44" t="s">
        <v>355</v>
      </c>
      <c r="G552" s="57">
        <f>B545*0.1</f>
        <v>28656.9</v>
      </c>
    </row>
    <row r="553" ht="15.75" spans="1:7">
      <c r="A553" s="45" t="s">
        <v>356</v>
      </c>
      <c r="B553" s="46"/>
      <c r="C553" s="47"/>
      <c r="D553" s="47"/>
      <c r="E553" s="48"/>
      <c r="F553" s="49" t="s">
        <v>357</v>
      </c>
      <c r="G553" s="50">
        <f>G551+G552</f>
        <v>57313.8</v>
      </c>
    </row>
    <row r="555" spans="1:5">
      <c r="A555" s="39" t="s">
        <v>358</v>
      </c>
      <c r="E555" s="39" t="s">
        <v>359</v>
      </c>
    </row>
    <row r="566" ht="15.75"/>
    <row r="567" spans="1:7">
      <c r="A567" s="3" t="s">
        <v>330</v>
      </c>
      <c r="B567" s="4"/>
      <c r="C567" s="4"/>
      <c r="D567" s="4"/>
      <c r="E567" s="4"/>
      <c r="F567" s="4"/>
      <c r="G567" s="5"/>
    </row>
    <row r="568" spans="1:7">
      <c r="A568" s="6"/>
      <c r="B568" s="7"/>
      <c r="C568" s="7"/>
      <c r="D568" s="7"/>
      <c r="E568" s="7"/>
      <c r="F568" s="7"/>
      <c r="G568" s="8"/>
    </row>
    <row r="569" spans="1:7">
      <c r="A569" s="9" t="s">
        <v>7</v>
      </c>
      <c r="B569" s="55" t="s">
        <v>387</v>
      </c>
      <c r="C569" s="56"/>
      <c r="D569" s="12" t="s">
        <v>11</v>
      </c>
      <c r="E569" s="13">
        <v>43678</v>
      </c>
      <c r="F569" s="12" t="s">
        <v>15</v>
      </c>
      <c r="G569" s="14" t="s">
        <v>361</v>
      </c>
    </row>
    <row r="570" spans="1:7">
      <c r="A570" s="9" t="s">
        <v>8</v>
      </c>
      <c r="B570" s="10"/>
      <c r="C570" s="11"/>
      <c r="D570" s="12" t="s">
        <v>12</v>
      </c>
      <c r="E570" s="13">
        <v>44073</v>
      </c>
      <c r="F570" s="12" t="s">
        <v>19</v>
      </c>
      <c r="G570" s="15"/>
    </row>
    <row r="571" spans="1:7">
      <c r="A571" s="9" t="s">
        <v>291</v>
      </c>
      <c r="B571" s="10" t="s">
        <v>112</v>
      </c>
      <c r="C571" s="11"/>
      <c r="D571" s="12" t="s">
        <v>13</v>
      </c>
      <c r="E571" s="58">
        <f>'[1]Employee Personal Details'!H506</f>
        <v>0</v>
      </c>
      <c r="F571" s="12" t="s">
        <v>334</v>
      </c>
      <c r="G571" s="16"/>
    </row>
    <row r="572" spans="1:7">
      <c r="A572" s="9" t="s">
        <v>10</v>
      </c>
      <c r="B572" s="10" t="s">
        <v>42</v>
      </c>
      <c r="C572" s="17"/>
      <c r="D572" s="17"/>
      <c r="E572" s="11"/>
      <c r="F572" s="12" t="s">
        <v>335</v>
      </c>
      <c r="G572" s="18">
        <v>43831</v>
      </c>
    </row>
    <row r="573" spans="1:7">
      <c r="A573" s="9" t="s">
        <v>20</v>
      </c>
      <c r="B573" s="10"/>
      <c r="C573" s="17"/>
      <c r="D573" s="17"/>
      <c r="E573" s="11"/>
      <c r="F573" s="12" t="s">
        <v>14</v>
      </c>
      <c r="G573" s="14" t="s">
        <v>43</v>
      </c>
    </row>
    <row r="574" spans="1:7">
      <c r="A574" s="9" t="s">
        <v>336</v>
      </c>
      <c r="B574" s="10"/>
      <c r="C574" s="11"/>
      <c r="D574" s="10"/>
      <c r="E574" s="17"/>
      <c r="F574" s="19"/>
      <c r="G574" s="20"/>
    </row>
    <row r="575" spans="1:7">
      <c r="A575" s="21" t="s">
        <v>21</v>
      </c>
      <c r="B575" s="22"/>
      <c r="C575" s="22"/>
      <c r="D575" s="22"/>
      <c r="E575" s="22"/>
      <c r="F575" s="22"/>
      <c r="G575" s="23"/>
    </row>
    <row r="576" spans="1:7">
      <c r="A576" s="24"/>
      <c r="B576" s="25"/>
      <c r="C576" s="25"/>
      <c r="D576" s="25"/>
      <c r="E576" s="25"/>
      <c r="F576" s="25"/>
      <c r="G576" s="26"/>
    </row>
    <row r="577" spans="1:7">
      <c r="A577" s="24"/>
      <c r="B577" s="25"/>
      <c r="C577" s="25"/>
      <c r="D577" s="25"/>
      <c r="E577" s="25"/>
      <c r="F577" s="25"/>
      <c r="G577" s="26"/>
    </row>
    <row r="578" spans="1:7">
      <c r="A578" s="27" t="s">
        <v>337</v>
      </c>
      <c r="B578" s="28"/>
      <c r="C578" s="29" t="s">
        <v>342</v>
      </c>
      <c r="D578" s="30"/>
      <c r="E578" s="28"/>
      <c r="F578" s="29" t="s">
        <v>339</v>
      </c>
      <c r="G578" s="31"/>
    </row>
    <row r="579" spans="1:7">
      <c r="A579" s="9" t="s">
        <v>369</v>
      </c>
      <c r="B579" s="32">
        <v>1000160</v>
      </c>
      <c r="C579" s="12" t="s">
        <v>341</v>
      </c>
      <c r="D579" s="62">
        <v>300000</v>
      </c>
      <c r="E579" s="63"/>
      <c r="F579" s="35" t="s">
        <v>243</v>
      </c>
      <c r="G579" s="36">
        <f>B581*0.1</f>
        <v>140016</v>
      </c>
    </row>
    <row r="580" spans="1:7">
      <c r="A580" s="9" t="s">
        <v>342</v>
      </c>
      <c r="B580" s="32">
        <f>D579+D580+D581+D582</f>
        <v>400000</v>
      </c>
      <c r="C580" s="37" t="s">
        <v>343</v>
      </c>
      <c r="D580" s="62">
        <v>100000</v>
      </c>
      <c r="E580" s="63"/>
      <c r="F580" s="12" t="s">
        <v>245</v>
      </c>
      <c r="G580" s="36">
        <v>260143.2</v>
      </c>
    </row>
    <row r="581" spans="1:7">
      <c r="A581" s="9" t="s">
        <v>344</v>
      </c>
      <c r="B581" s="32">
        <f>B579+B580</f>
        <v>1400160</v>
      </c>
      <c r="C581" s="12" t="s">
        <v>345</v>
      </c>
      <c r="D581" s="62">
        <v>0</v>
      </c>
      <c r="E581" s="63"/>
      <c r="F581" s="12" t="s">
        <v>346</v>
      </c>
      <c r="G581" s="59">
        <v>0</v>
      </c>
    </row>
    <row r="582" spans="1:7">
      <c r="A582" s="9"/>
      <c r="B582" s="32"/>
      <c r="C582" s="12" t="s">
        <v>347</v>
      </c>
      <c r="D582" s="62">
        <v>0</v>
      </c>
      <c r="E582" s="63"/>
      <c r="F582" s="12" t="s">
        <v>348</v>
      </c>
      <c r="G582" s="36">
        <f>G579+G580+G581</f>
        <v>400159.2</v>
      </c>
    </row>
    <row r="583" spans="1:7">
      <c r="A583" s="38"/>
      <c r="B583" s="32"/>
      <c r="C583" s="12"/>
      <c r="D583" s="62"/>
      <c r="E583" s="63"/>
      <c r="F583" s="12" t="s">
        <v>276</v>
      </c>
      <c r="G583" s="36">
        <f>B581-G582</f>
        <v>1000000.8</v>
      </c>
    </row>
    <row r="584" spans="1:7">
      <c r="A584" s="38"/>
      <c r="B584" s="32"/>
      <c r="C584" s="39"/>
      <c r="D584" s="62"/>
      <c r="E584" s="63"/>
      <c r="F584" s="12"/>
      <c r="G584" s="36"/>
    </row>
    <row r="585" spans="1:7">
      <c r="A585" s="38"/>
      <c r="B585" s="32"/>
      <c r="C585" s="12" t="s">
        <v>370</v>
      </c>
      <c r="D585" s="62">
        <f>D579+D580+D581+D582</f>
        <v>400000</v>
      </c>
      <c r="E585" s="63"/>
      <c r="F585" s="40"/>
      <c r="G585" s="41"/>
    </row>
    <row r="586" spans="1:7">
      <c r="A586" s="38"/>
      <c r="B586" s="32"/>
      <c r="C586" s="12"/>
      <c r="D586" s="10"/>
      <c r="E586" s="11"/>
      <c r="F586" s="29" t="s">
        <v>365</v>
      </c>
      <c r="G586" s="31"/>
    </row>
    <row r="587" spans="1:7">
      <c r="A587" s="9" t="s">
        <v>351</v>
      </c>
      <c r="B587" s="32">
        <v>31</v>
      </c>
      <c r="C587" s="40"/>
      <c r="D587" s="12"/>
      <c r="E587" s="42"/>
      <c r="F587" s="12" t="s">
        <v>352</v>
      </c>
      <c r="G587" s="36">
        <f>G579</f>
        <v>140016</v>
      </c>
    </row>
    <row r="588" spans="1:7">
      <c r="A588" s="9" t="s">
        <v>353</v>
      </c>
      <c r="B588" s="32">
        <v>25</v>
      </c>
      <c r="C588" s="40"/>
      <c r="D588" s="12" t="s">
        <v>354</v>
      </c>
      <c r="E588" s="43">
        <v>0</v>
      </c>
      <c r="F588" s="44" t="s">
        <v>355</v>
      </c>
      <c r="G588" s="57">
        <f>B581*0.1</f>
        <v>140016</v>
      </c>
    </row>
    <row r="589" ht="15.75" spans="1:7">
      <c r="A589" s="45" t="s">
        <v>356</v>
      </c>
      <c r="B589" s="46"/>
      <c r="C589" s="47"/>
      <c r="D589" s="47"/>
      <c r="E589" s="48"/>
      <c r="F589" s="49" t="s">
        <v>357</v>
      </c>
      <c r="G589" s="50">
        <f>G587+G588</f>
        <v>280032</v>
      </c>
    </row>
    <row r="591" spans="1:5">
      <c r="A591" s="39" t="s">
        <v>358</v>
      </c>
      <c r="E591" s="39" t="s">
        <v>359</v>
      </c>
    </row>
  </sheetData>
  <mergeCells count="373">
    <mergeCell ref="B6:C6"/>
    <mergeCell ref="B7:C7"/>
    <mergeCell ref="B8:C8"/>
    <mergeCell ref="B9:E9"/>
    <mergeCell ref="B10:E10"/>
    <mergeCell ref="B11:C11"/>
    <mergeCell ref="D11:E11"/>
    <mergeCell ref="F11:G11"/>
    <mergeCell ref="A12:G12"/>
    <mergeCell ref="A15:B15"/>
    <mergeCell ref="C15:E15"/>
    <mergeCell ref="F15:G15"/>
    <mergeCell ref="D16:E16"/>
    <mergeCell ref="D17:E17"/>
    <mergeCell ref="D18:E18"/>
    <mergeCell ref="D19:E19"/>
    <mergeCell ref="D20:E20"/>
    <mergeCell ref="D21:E21"/>
    <mergeCell ref="D22:E22"/>
    <mergeCell ref="F23:G23"/>
    <mergeCell ref="B40:C40"/>
    <mergeCell ref="B41:C41"/>
    <mergeCell ref="B42:E42"/>
    <mergeCell ref="B43:E43"/>
    <mergeCell ref="B44:C44"/>
    <mergeCell ref="D44:E44"/>
    <mergeCell ref="F44:G44"/>
    <mergeCell ref="A45:G45"/>
    <mergeCell ref="A48:B48"/>
    <mergeCell ref="C48:E48"/>
    <mergeCell ref="F48:G48"/>
    <mergeCell ref="D49:E49"/>
    <mergeCell ref="D50:E50"/>
    <mergeCell ref="D51:E51"/>
    <mergeCell ref="D52:E52"/>
    <mergeCell ref="D53:E53"/>
    <mergeCell ref="D54:E54"/>
    <mergeCell ref="D55:E55"/>
    <mergeCell ref="F56:G56"/>
    <mergeCell ref="B74:C74"/>
    <mergeCell ref="B75:C75"/>
    <mergeCell ref="B76:C76"/>
    <mergeCell ref="B77:E77"/>
    <mergeCell ref="B78:E78"/>
    <mergeCell ref="B79:C79"/>
    <mergeCell ref="D79:E79"/>
    <mergeCell ref="F79:G79"/>
    <mergeCell ref="A80:G80"/>
    <mergeCell ref="A83:B83"/>
    <mergeCell ref="C83:E83"/>
    <mergeCell ref="F83:G83"/>
    <mergeCell ref="D84:E84"/>
    <mergeCell ref="D85:E85"/>
    <mergeCell ref="D86:E86"/>
    <mergeCell ref="D87:E87"/>
    <mergeCell ref="D88:E88"/>
    <mergeCell ref="D89:E89"/>
    <mergeCell ref="D90:E90"/>
    <mergeCell ref="F91:G91"/>
    <mergeCell ref="B107:C107"/>
    <mergeCell ref="B108:C108"/>
    <mergeCell ref="B109:C109"/>
    <mergeCell ref="B110:E110"/>
    <mergeCell ref="B111:E111"/>
    <mergeCell ref="B112:C112"/>
    <mergeCell ref="D112:E112"/>
    <mergeCell ref="F112:G112"/>
    <mergeCell ref="A113:G113"/>
    <mergeCell ref="A116:B116"/>
    <mergeCell ref="C116:E116"/>
    <mergeCell ref="F116:G116"/>
    <mergeCell ref="D117:E117"/>
    <mergeCell ref="D118:E118"/>
    <mergeCell ref="D119:E119"/>
    <mergeCell ref="D120:E120"/>
    <mergeCell ref="D121:E121"/>
    <mergeCell ref="D122:E122"/>
    <mergeCell ref="D123:E123"/>
    <mergeCell ref="F124:G124"/>
    <mergeCell ref="B140:C140"/>
    <mergeCell ref="B141:C141"/>
    <mergeCell ref="B142:C142"/>
    <mergeCell ref="B143:E143"/>
    <mergeCell ref="B144:E144"/>
    <mergeCell ref="B145:C145"/>
    <mergeCell ref="D145:E145"/>
    <mergeCell ref="F145:G145"/>
    <mergeCell ref="A146:G146"/>
    <mergeCell ref="A149:B149"/>
    <mergeCell ref="C149:E149"/>
    <mergeCell ref="F149:G149"/>
    <mergeCell ref="D150:E150"/>
    <mergeCell ref="D151:E151"/>
    <mergeCell ref="D152:E152"/>
    <mergeCell ref="D153:E153"/>
    <mergeCell ref="D154:E154"/>
    <mergeCell ref="D155:E155"/>
    <mergeCell ref="D156:E156"/>
    <mergeCell ref="F157:G157"/>
    <mergeCell ref="B175:C175"/>
    <mergeCell ref="B176:C176"/>
    <mergeCell ref="B177:C177"/>
    <mergeCell ref="B178:E178"/>
    <mergeCell ref="B179:E179"/>
    <mergeCell ref="B180:C180"/>
    <mergeCell ref="D180:E180"/>
    <mergeCell ref="F180:G180"/>
    <mergeCell ref="A181:G181"/>
    <mergeCell ref="A184:B184"/>
    <mergeCell ref="C184:E184"/>
    <mergeCell ref="F184:G184"/>
    <mergeCell ref="D185:E185"/>
    <mergeCell ref="D186:E186"/>
    <mergeCell ref="D187:E187"/>
    <mergeCell ref="D188:E188"/>
    <mergeCell ref="D189:E189"/>
    <mergeCell ref="D190:E190"/>
    <mergeCell ref="D191:E191"/>
    <mergeCell ref="F192:G192"/>
    <mergeCell ref="B211:C211"/>
    <mergeCell ref="B212:C212"/>
    <mergeCell ref="B213:C213"/>
    <mergeCell ref="B214:E214"/>
    <mergeCell ref="B215:E215"/>
    <mergeCell ref="B216:C216"/>
    <mergeCell ref="D216:E216"/>
    <mergeCell ref="F216:G216"/>
    <mergeCell ref="A217:G217"/>
    <mergeCell ref="A220:B220"/>
    <mergeCell ref="C220:E220"/>
    <mergeCell ref="F220:G220"/>
    <mergeCell ref="D221:E221"/>
    <mergeCell ref="D222:E222"/>
    <mergeCell ref="D223:E223"/>
    <mergeCell ref="D224:E224"/>
    <mergeCell ref="D225:E225"/>
    <mergeCell ref="D226:E226"/>
    <mergeCell ref="D227:E227"/>
    <mergeCell ref="F228:G228"/>
    <mergeCell ref="B244:C244"/>
    <mergeCell ref="B245:C245"/>
    <mergeCell ref="B246:C246"/>
    <mergeCell ref="B247:E247"/>
    <mergeCell ref="B248:E248"/>
    <mergeCell ref="B249:C249"/>
    <mergeCell ref="D249:E249"/>
    <mergeCell ref="F249:G249"/>
    <mergeCell ref="A250:G250"/>
    <mergeCell ref="A253:B253"/>
    <mergeCell ref="C253:E253"/>
    <mergeCell ref="F253:G253"/>
    <mergeCell ref="D254:E254"/>
    <mergeCell ref="D255:E255"/>
    <mergeCell ref="D256:E256"/>
    <mergeCell ref="D257:E257"/>
    <mergeCell ref="D258:E258"/>
    <mergeCell ref="D259:E259"/>
    <mergeCell ref="D260:E260"/>
    <mergeCell ref="F261:G261"/>
    <mergeCell ref="B282:C282"/>
    <mergeCell ref="B283:C283"/>
    <mergeCell ref="B284:C284"/>
    <mergeCell ref="B285:E285"/>
    <mergeCell ref="B286:E286"/>
    <mergeCell ref="B287:C287"/>
    <mergeCell ref="D287:E287"/>
    <mergeCell ref="F287:G287"/>
    <mergeCell ref="A288:G288"/>
    <mergeCell ref="A291:B291"/>
    <mergeCell ref="C291:E291"/>
    <mergeCell ref="F291:G291"/>
    <mergeCell ref="D292:E292"/>
    <mergeCell ref="D293:E293"/>
    <mergeCell ref="D294:E294"/>
    <mergeCell ref="D295:E295"/>
    <mergeCell ref="D296:E296"/>
    <mergeCell ref="D297:E297"/>
    <mergeCell ref="D298:E298"/>
    <mergeCell ref="F299:G299"/>
    <mergeCell ref="B316:C316"/>
    <mergeCell ref="B317:C317"/>
    <mergeCell ref="B318:C318"/>
    <mergeCell ref="B319:E319"/>
    <mergeCell ref="B320:E320"/>
    <mergeCell ref="B321:C321"/>
    <mergeCell ref="D321:E321"/>
    <mergeCell ref="F321:G321"/>
    <mergeCell ref="A322:G322"/>
    <mergeCell ref="A325:B325"/>
    <mergeCell ref="C325:E325"/>
    <mergeCell ref="F325:G325"/>
    <mergeCell ref="D326:E326"/>
    <mergeCell ref="D327:E327"/>
    <mergeCell ref="D328:E328"/>
    <mergeCell ref="D329:E329"/>
    <mergeCell ref="D330:E330"/>
    <mergeCell ref="D331:E331"/>
    <mergeCell ref="D332:E332"/>
    <mergeCell ref="F333:G333"/>
    <mergeCell ref="B346:C346"/>
    <mergeCell ref="B347:C347"/>
    <mergeCell ref="B348:C348"/>
    <mergeCell ref="B349:E349"/>
    <mergeCell ref="B350:E350"/>
    <mergeCell ref="B351:C351"/>
    <mergeCell ref="D351:E351"/>
    <mergeCell ref="F351:G351"/>
    <mergeCell ref="A352:G352"/>
    <mergeCell ref="A355:B355"/>
    <mergeCell ref="C355:E355"/>
    <mergeCell ref="F355:G355"/>
    <mergeCell ref="D356:E356"/>
    <mergeCell ref="D357:E357"/>
    <mergeCell ref="D358:E358"/>
    <mergeCell ref="D359:E359"/>
    <mergeCell ref="D360:E360"/>
    <mergeCell ref="D361:E361"/>
    <mergeCell ref="D362:E362"/>
    <mergeCell ref="F363:G363"/>
    <mergeCell ref="B381:C381"/>
    <mergeCell ref="B382:C382"/>
    <mergeCell ref="B383:C383"/>
    <mergeCell ref="B384:E384"/>
    <mergeCell ref="B385:E385"/>
    <mergeCell ref="B386:C386"/>
    <mergeCell ref="D386:E386"/>
    <mergeCell ref="F386:G386"/>
    <mergeCell ref="A387:G387"/>
    <mergeCell ref="A390:B390"/>
    <mergeCell ref="C390:E390"/>
    <mergeCell ref="F390:G390"/>
    <mergeCell ref="D391:E391"/>
    <mergeCell ref="D392:E392"/>
    <mergeCell ref="D393:E393"/>
    <mergeCell ref="D394:E394"/>
    <mergeCell ref="D395:E395"/>
    <mergeCell ref="D396:E396"/>
    <mergeCell ref="D397:E397"/>
    <mergeCell ref="F398:G398"/>
    <mergeCell ref="B421:C421"/>
    <mergeCell ref="B422:C422"/>
    <mergeCell ref="B423:C423"/>
    <mergeCell ref="B424:E424"/>
    <mergeCell ref="B425:E425"/>
    <mergeCell ref="B426:C426"/>
    <mergeCell ref="D426:E426"/>
    <mergeCell ref="F426:G426"/>
    <mergeCell ref="A427:G427"/>
    <mergeCell ref="A430:B430"/>
    <mergeCell ref="C430:E430"/>
    <mergeCell ref="F430:G430"/>
    <mergeCell ref="D431:E431"/>
    <mergeCell ref="D432:E432"/>
    <mergeCell ref="D433:E433"/>
    <mergeCell ref="D434:E434"/>
    <mergeCell ref="D435:E435"/>
    <mergeCell ref="D436:E436"/>
    <mergeCell ref="D437:E437"/>
    <mergeCell ref="F438:G438"/>
    <mergeCell ref="B455:C455"/>
    <mergeCell ref="B456:C456"/>
    <mergeCell ref="B457:C457"/>
    <mergeCell ref="B458:E458"/>
    <mergeCell ref="B459:E459"/>
    <mergeCell ref="B460:C460"/>
    <mergeCell ref="D460:E460"/>
    <mergeCell ref="F460:G460"/>
    <mergeCell ref="A461:G461"/>
    <mergeCell ref="A464:B464"/>
    <mergeCell ref="C464:E464"/>
    <mergeCell ref="F464:G464"/>
    <mergeCell ref="D465:E465"/>
    <mergeCell ref="D466:E466"/>
    <mergeCell ref="D467:E467"/>
    <mergeCell ref="D468:E468"/>
    <mergeCell ref="D469:E469"/>
    <mergeCell ref="D470:E470"/>
    <mergeCell ref="D471:E471"/>
    <mergeCell ref="F472:G472"/>
    <mergeCell ref="B489:C489"/>
    <mergeCell ref="B490:C490"/>
    <mergeCell ref="B491:C491"/>
    <mergeCell ref="B492:E492"/>
    <mergeCell ref="B493:E493"/>
    <mergeCell ref="B494:C494"/>
    <mergeCell ref="D494:E494"/>
    <mergeCell ref="F494:G494"/>
    <mergeCell ref="A495:G495"/>
    <mergeCell ref="A498:B498"/>
    <mergeCell ref="C498:E498"/>
    <mergeCell ref="F498:G498"/>
    <mergeCell ref="D499:E499"/>
    <mergeCell ref="D500:E500"/>
    <mergeCell ref="D501:E501"/>
    <mergeCell ref="D502:E502"/>
    <mergeCell ref="D503:E503"/>
    <mergeCell ref="D504:E504"/>
    <mergeCell ref="D505:E505"/>
    <mergeCell ref="F506:G506"/>
    <mergeCell ref="B533:C533"/>
    <mergeCell ref="B534:C534"/>
    <mergeCell ref="B535:C535"/>
    <mergeCell ref="B536:E536"/>
    <mergeCell ref="B537:E537"/>
    <mergeCell ref="B538:C538"/>
    <mergeCell ref="D538:E538"/>
    <mergeCell ref="F538:G538"/>
    <mergeCell ref="A539:G539"/>
    <mergeCell ref="A542:B542"/>
    <mergeCell ref="C542:E542"/>
    <mergeCell ref="F542:G542"/>
    <mergeCell ref="D543:E543"/>
    <mergeCell ref="D544:E544"/>
    <mergeCell ref="D545:E545"/>
    <mergeCell ref="D546:E546"/>
    <mergeCell ref="D547:E547"/>
    <mergeCell ref="D548:E548"/>
    <mergeCell ref="D549:E549"/>
    <mergeCell ref="F550:G550"/>
    <mergeCell ref="B569:C569"/>
    <mergeCell ref="B570:C570"/>
    <mergeCell ref="B571:C571"/>
    <mergeCell ref="B572:E572"/>
    <mergeCell ref="B573:E573"/>
    <mergeCell ref="B574:C574"/>
    <mergeCell ref="D574:E574"/>
    <mergeCell ref="F574:G574"/>
    <mergeCell ref="A575:G575"/>
    <mergeCell ref="A578:B578"/>
    <mergeCell ref="C578:E578"/>
    <mergeCell ref="F578:G578"/>
    <mergeCell ref="D579:E579"/>
    <mergeCell ref="D580:E580"/>
    <mergeCell ref="D581:E581"/>
    <mergeCell ref="D582:E582"/>
    <mergeCell ref="D583:E583"/>
    <mergeCell ref="D584:E584"/>
    <mergeCell ref="D585:E585"/>
    <mergeCell ref="F586:G586"/>
    <mergeCell ref="A147:G148"/>
    <mergeCell ref="A173:G174"/>
    <mergeCell ref="A182:G183"/>
    <mergeCell ref="A209:G210"/>
    <mergeCell ref="A218:G219"/>
    <mergeCell ref="A242:G243"/>
    <mergeCell ref="A251:G252"/>
    <mergeCell ref="A280:G281"/>
    <mergeCell ref="A289:G290"/>
    <mergeCell ref="A314:G315"/>
    <mergeCell ref="A323:G324"/>
    <mergeCell ref="A353:G354"/>
    <mergeCell ref="A576:G577"/>
    <mergeCell ref="A4:G5"/>
    <mergeCell ref="A13:G14"/>
    <mergeCell ref="A46:G47"/>
    <mergeCell ref="A37:G38"/>
    <mergeCell ref="A72:G73"/>
    <mergeCell ref="A81:G82"/>
    <mergeCell ref="A105:G106"/>
    <mergeCell ref="A114:G115"/>
    <mergeCell ref="A138:G139"/>
    <mergeCell ref="A344:G345"/>
    <mergeCell ref="A379:G380"/>
    <mergeCell ref="A388:G389"/>
    <mergeCell ref="A419:G420"/>
    <mergeCell ref="A428:G429"/>
    <mergeCell ref="A453:G454"/>
    <mergeCell ref="A462:G463"/>
    <mergeCell ref="A487:G488"/>
    <mergeCell ref="A496:G497"/>
    <mergeCell ref="A531:G532"/>
    <mergeCell ref="A540:G541"/>
    <mergeCell ref="A567:G568"/>
  </mergeCells>
  <pageMargins left="0.7" right="0.7" top="0.75" bottom="0.75" header="0.3" footer="0.3"/>
  <pageSetup paperSize="1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Option Button 1" r:id="rId3">
              <controlPr defaultSize="0">
                <anchor moveWithCells="1">
                  <from>
                    <xdr:col>1</xdr:col>
                    <xdr:colOff>66675</xdr:colOff>
                    <xdr:row>9</xdr:row>
                    <xdr:rowOff>104775</xdr:rowOff>
                  </from>
                  <to>
                    <xdr:col>1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Option Button 2" r:id="rId4">
              <controlPr defaultSize="0">
                <anchor moveWithCells="1">
                  <from>
                    <xdr:col>5</xdr:col>
                    <xdr:colOff>104775</xdr:colOff>
                    <xdr:row>9</xdr:row>
                    <xdr:rowOff>66675</xdr:rowOff>
                  </from>
                  <to>
                    <xdr:col>6</xdr:col>
                    <xdr:colOff>123825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Option Button 3" r:id="rId5">
              <controlPr defaultSize="0">
                <anchor moveWithCells="1">
                  <from>
                    <xdr:col>3</xdr:col>
                    <xdr:colOff>28575</xdr:colOff>
                    <xdr:row>9</xdr:row>
                    <xdr:rowOff>66675</xdr:rowOff>
                  </from>
                  <to>
                    <xdr:col>3</xdr:col>
                    <xdr:colOff>904875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Option Button 4" r:id="rId6">
              <controlPr defaultSize="0">
                <anchor moveWithCells="1">
                  <from>
                    <xdr:col>1</xdr:col>
                    <xdr:colOff>66675</xdr:colOff>
                    <xdr:row>42</xdr:row>
                    <xdr:rowOff>104775</xdr:rowOff>
                  </from>
                  <to>
                    <xdr:col>1</xdr:col>
                    <xdr:colOff>581025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Option Button 5" r:id="rId7">
              <controlPr defaultSize="0">
                <anchor moveWithCells="1">
                  <from>
                    <xdr:col>5</xdr:col>
                    <xdr:colOff>104775</xdr:colOff>
                    <xdr:row>42</xdr:row>
                    <xdr:rowOff>66675</xdr:rowOff>
                  </from>
                  <to>
                    <xdr:col>6</xdr:col>
                    <xdr:colOff>123825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Option Button 6" r:id="rId8">
              <controlPr defaultSize="0">
                <anchor moveWithCells="1">
                  <from>
                    <xdr:col>3</xdr:col>
                    <xdr:colOff>28575</xdr:colOff>
                    <xdr:row>42</xdr:row>
                    <xdr:rowOff>66675</xdr:rowOff>
                  </from>
                  <to>
                    <xdr:col>3</xdr:col>
                    <xdr:colOff>904875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Option Button 7" r:id="rId9">
              <controlPr defaultSize="0">
                <anchor moveWithCells="1">
                  <from>
                    <xdr:col>1</xdr:col>
                    <xdr:colOff>66675</xdr:colOff>
                    <xdr:row>77</xdr:row>
                    <xdr:rowOff>104775</xdr:rowOff>
                  </from>
                  <to>
                    <xdr:col>1</xdr:col>
                    <xdr:colOff>581025</xdr:colOff>
                    <xdr:row>79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Option Button 8" r:id="rId10">
              <controlPr defaultSize="0">
                <anchor moveWithCells="1">
                  <from>
                    <xdr:col>5</xdr:col>
                    <xdr:colOff>104775</xdr:colOff>
                    <xdr:row>77</xdr:row>
                    <xdr:rowOff>66675</xdr:rowOff>
                  </from>
                  <to>
                    <xdr:col>6</xdr:col>
                    <xdr:colOff>123825</xdr:colOff>
                    <xdr:row>79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Option Button 9" r:id="rId11">
              <controlPr defaultSize="0">
                <anchor moveWithCells="1">
                  <from>
                    <xdr:col>3</xdr:col>
                    <xdr:colOff>28575</xdr:colOff>
                    <xdr:row>77</xdr:row>
                    <xdr:rowOff>66675</xdr:rowOff>
                  </from>
                  <to>
                    <xdr:col>3</xdr:col>
                    <xdr:colOff>904875</xdr:colOff>
                    <xdr:row>79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Option Button 10" r:id="rId12">
              <controlPr defaultSize="0">
                <anchor moveWithCells="1">
                  <from>
                    <xdr:col>1</xdr:col>
                    <xdr:colOff>66675</xdr:colOff>
                    <xdr:row>110</xdr:row>
                    <xdr:rowOff>104775</xdr:rowOff>
                  </from>
                  <to>
                    <xdr:col>1</xdr:col>
                    <xdr:colOff>581025</xdr:colOff>
                    <xdr:row>112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Option Button 11" r:id="rId13">
              <controlPr defaultSize="0">
                <anchor moveWithCells="1">
                  <from>
                    <xdr:col>5</xdr:col>
                    <xdr:colOff>104775</xdr:colOff>
                    <xdr:row>110</xdr:row>
                    <xdr:rowOff>66675</xdr:rowOff>
                  </from>
                  <to>
                    <xdr:col>6</xdr:col>
                    <xdr:colOff>123825</xdr:colOff>
                    <xdr:row>112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Option Button 12" r:id="rId14">
              <controlPr defaultSize="0">
                <anchor moveWithCells="1">
                  <from>
                    <xdr:col>3</xdr:col>
                    <xdr:colOff>28575</xdr:colOff>
                    <xdr:row>110</xdr:row>
                    <xdr:rowOff>66675</xdr:rowOff>
                  </from>
                  <to>
                    <xdr:col>3</xdr:col>
                    <xdr:colOff>904875</xdr:colOff>
                    <xdr:row>112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Option Button 13" r:id="rId15">
              <controlPr defaultSize="0">
                <anchor moveWithCells="1">
                  <from>
                    <xdr:col>1</xdr:col>
                    <xdr:colOff>66675</xdr:colOff>
                    <xdr:row>143</xdr:row>
                    <xdr:rowOff>104775</xdr:rowOff>
                  </from>
                  <to>
                    <xdr:col>1</xdr:col>
                    <xdr:colOff>581025</xdr:colOff>
                    <xdr:row>145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Option Button 14" r:id="rId16">
              <controlPr defaultSize="0">
                <anchor moveWithCells="1">
                  <from>
                    <xdr:col>5</xdr:col>
                    <xdr:colOff>104775</xdr:colOff>
                    <xdr:row>143</xdr:row>
                    <xdr:rowOff>66675</xdr:rowOff>
                  </from>
                  <to>
                    <xdr:col>6</xdr:col>
                    <xdr:colOff>123825</xdr:colOff>
                    <xdr:row>145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Option Button 15" r:id="rId17">
              <controlPr defaultSize="0">
                <anchor moveWithCells="1">
                  <from>
                    <xdr:col>3</xdr:col>
                    <xdr:colOff>28575</xdr:colOff>
                    <xdr:row>143</xdr:row>
                    <xdr:rowOff>66675</xdr:rowOff>
                  </from>
                  <to>
                    <xdr:col>3</xdr:col>
                    <xdr:colOff>904875</xdr:colOff>
                    <xdr:row>145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Option Button 16" r:id="rId18">
              <controlPr defaultSize="0">
                <anchor moveWithCells="1">
                  <from>
                    <xdr:col>1</xdr:col>
                    <xdr:colOff>66675</xdr:colOff>
                    <xdr:row>178</xdr:row>
                    <xdr:rowOff>104775</xdr:rowOff>
                  </from>
                  <to>
                    <xdr:col>1</xdr:col>
                    <xdr:colOff>581025</xdr:colOff>
                    <xdr:row>180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Option Button 17" r:id="rId19">
              <controlPr defaultSize="0">
                <anchor moveWithCells="1">
                  <from>
                    <xdr:col>5</xdr:col>
                    <xdr:colOff>104775</xdr:colOff>
                    <xdr:row>178</xdr:row>
                    <xdr:rowOff>66675</xdr:rowOff>
                  </from>
                  <to>
                    <xdr:col>6</xdr:col>
                    <xdr:colOff>123825</xdr:colOff>
                    <xdr:row>180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Option Button 18" r:id="rId20">
              <controlPr defaultSize="0">
                <anchor moveWithCells="1">
                  <from>
                    <xdr:col>3</xdr:col>
                    <xdr:colOff>28575</xdr:colOff>
                    <xdr:row>178</xdr:row>
                    <xdr:rowOff>66675</xdr:rowOff>
                  </from>
                  <to>
                    <xdr:col>3</xdr:col>
                    <xdr:colOff>904875</xdr:colOff>
                    <xdr:row>180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Option Button 19" r:id="rId21">
              <controlPr defaultSize="0">
                <anchor moveWithCells="1">
                  <from>
                    <xdr:col>1</xdr:col>
                    <xdr:colOff>66675</xdr:colOff>
                    <xdr:row>214</xdr:row>
                    <xdr:rowOff>104775</xdr:rowOff>
                  </from>
                  <to>
                    <xdr:col>1</xdr:col>
                    <xdr:colOff>581025</xdr:colOff>
                    <xdr:row>216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Option Button 20" r:id="rId22">
              <controlPr defaultSize="0">
                <anchor moveWithCells="1">
                  <from>
                    <xdr:col>5</xdr:col>
                    <xdr:colOff>104775</xdr:colOff>
                    <xdr:row>214</xdr:row>
                    <xdr:rowOff>66675</xdr:rowOff>
                  </from>
                  <to>
                    <xdr:col>6</xdr:col>
                    <xdr:colOff>123825</xdr:colOff>
                    <xdr:row>216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Option Button 21" r:id="rId23">
              <controlPr defaultSize="0">
                <anchor moveWithCells="1">
                  <from>
                    <xdr:col>3</xdr:col>
                    <xdr:colOff>28575</xdr:colOff>
                    <xdr:row>214</xdr:row>
                    <xdr:rowOff>66675</xdr:rowOff>
                  </from>
                  <to>
                    <xdr:col>3</xdr:col>
                    <xdr:colOff>904875</xdr:colOff>
                    <xdr:row>216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Option Button 22" r:id="rId24">
              <controlPr defaultSize="0">
                <anchor moveWithCells="1">
                  <from>
                    <xdr:col>1</xdr:col>
                    <xdr:colOff>66675</xdr:colOff>
                    <xdr:row>247</xdr:row>
                    <xdr:rowOff>104775</xdr:rowOff>
                  </from>
                  <to>
                    <xdr:col>1</xdr:col>
                    <xdr:colOff>581025</xdr:colOff>
                    <xdr:row>249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Option Button 23" r:id="rId25">
              <controlPr defaultSize="0">
                <anchor moveWithCells="1">
                  <from>
                    <xdr:col>5</xdr:col>
                    <xdr:colOff>104775</xdr:colOff>
                    <xdr:row>247</xdr:row>
                    <xdr:rowOff>66675</xdr:rowOff>
                  </from>
                  <to>
                    <xdr:col>6</xdr:col>
                    <xdr:colOff>123825</xdr:colOff>
                    <xdr:row>249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Option Button 24" r:id="rId26">
              <controlPr defaultSize="0">
                <anchor moveWithCells="1">
                  <from>
                    <xdr:col>3</xdr:col>
                    <xdr:colOff>28575</xdr:colOff>
                    <xdr:row>247</xdr:row>
                    <xdr:rowOff>66675</xdr:rowOff>
                  </from>
                  <to>
                    <xdr:col>3</xdr:col>
                    <xdr:colOff>904875</xdr:colOff>
                    <xdr:row>249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Option Button 25" r:id="rId27">
              <controlPr defaultSize="0">
                <anchor moveWithCells="1">
                  <from>
                    <xdr:col>1</xdr:col>
                    <xdr:colOff>66675</xdr:colOff>
                    <xdr:row>285</xdr:row>
                    <xdr:rowOff>104775</xdr:rowOff>
                  </from>
                  <to>
                    <xdr:col>1</xdr:col>
                    <xdr:colOff>581025</xdr:colOff>
                    <xdr:row>287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Option Button 26" r:id="rId28">
              <controlPr defaultSize="0">
                <anchor moveWithCells="1">
                  <from>
                    <xdr:col>5</xdr:col>
                    <xdr:colOff>104775</xdr:colOff>
                    <xdr:row>285</xdr:row>
                    <xdr:rowOff>66675</xdr:rowOff>
                  </from>
                  <to>
                    <xdr:col>6</xdr:col>
                    <xdr:colOff>123825</xdr:colOff>
                    <xdr:row>287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Option Button 27" r:id="rId29">
              <controlPr defaultSize="0">
                <anchor moveWithCells="1">
                  <from>
                    <xdr:col>3</xdr:col>
                    <xdr:colOff>28575</xdr:colOff>
                    <xdr:row>285</xdr:row>
                    <xdr:rowOff>66675</xdr:rowOff>
                  </from>
                  <to>
                    <xdr:col>3</xdr:col>
                    <xdr:colOff>904875</xdr:colOff>
                    <xdr:row>287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Option Button 28" r:id="rId30">
              <controlPr defaultSize="0">
                <anchor moveWithCells="1">
                  <from>
                    <xdr:col>1</xdr:col>
                    <xdr:colOff>66675</xdr:colOff>
                    <xdr:row>319</xdr:row>
                    <xdr:rowOff>104775</xdr:rowOff>
                  </from>
                  <to>
                    <xdr:col>1</xdr:col>
                    <xdr:colOff>581025</xdr:colOff>
                    <xdr:row>321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Option Button 29" r:id="rId31">
              <controlPr defaultSize="0">
                <anchor moveWithCells="1">
                  <from>
                    <xdr:col>5</xdr:col>
                    <xdr:colOff>104775</xdr:colOff>
                    <xdr:row>319</xdr:row>
                    <xdr:rowOff>66675</xdr:rowOff>
                  </from>
                  <to>
                    <xdr:col>6</xdr:col>
                    <xdr:colOff>123825</xdr:colOff>
                    <xdr:row>321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Option Button 30" r:id="rId32">
              <controlPr defaultSize="0">
                <anchor moveWithCells="1">
                  <from>
                    <xdr:col>3</xdr:col>
                    <xdr:colOff>28575</xdr:colOff>
                    <xdr:row>319</xdr:row>
                    <xdr:rowOff>66675</xdr:rowOff>
                  </from>
                  <to>
                    <xdr:col>3</xdr:col>
                    <xdr:colOff>904875</xdr:colOff>
                    <xdr:row>321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Option Button 31" r:id="rId33">
              <controlPr defaultSize="0">
                <anchor moveWithCells="1">
                  <from>
                    <xdr:col>1</xdr:col>
                    <xdr:colOff>66675</xdr:colOff>
                    <xdr:row>349</xdr:row>
                    <xdr:rowOff>104775</xdr:rowOff>
                  </from>
                  <to>
                    <xdr:col>1</xdr:col>
                    <xdr:colOff>581025</xdr:colOff>
                    <xdr:row>351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Option Button 32" r:id="rId34">
              <controlPr defaultSize="0">
                <anchor moveWithCells="1">
                  <from>
                    <xdr:col>5</xdr:col>
                    <xdr:colOff>104775</xdr:colOff>
                    <xdr:row>349</xdr:row>
                    <xdr:rowOff>66675</xdr:rowOff>
                  </from>
                  <to>
                    <xdr:col>6</xdr:col>
                    <xdr:colOff>123825</xdr:colOff>
                    <xdr:row>351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Option Button 33" r:id="rId35">
              <controlPr defaultSize="0">
                <anchor moveWithCells="1">
                  <from>
                    <xdr:col>3</xdr:col>
                    <xdr:colOff>28575</xdr:colOff>
                    <xdr:row>349</xdr:row>
                    <xdr:rowOff>66675</xdr:rowOff>
                  </from>
                  <to>
                    <xdr:col>3</xdr:col>
                    <xdr:colOff>904875</xdr:colOff>
                    <xdr:row>351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Option Button 34" r:id="rId36">
              <controlPr defaultSize="0">
                <anchor moveWithCells="1">
                  <from>
                    <xdr:col>1</xdr:col>
                    <xdr:colOff>66675</xdr:colOff>
                    <xdr:row>384</xdr:row>
                    <xdr:rowOff>104775</xdr:rowOff>
                  </from>
                  <to>
                    <xdr:col>1</xdr:col>
                    <xdr:colOff>581025</xdr:colOff>
                    <xdr:row>386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Option Button 35" r:id="rId37">
              <controlPr defaultSize="0">
                <anchor moveWithCells="1">
                  <from>
                    <xdr:col>5</xdr:col>
                    <xdr:colOff>104775</xdr:colOff>
                    <xdr:row>384</xdr:row>
                    <xdr:rowOff>66675</xdr:rowOff>
                  </from>
                  <to>
                    <xdr:col>6</xdr:col>
                    <xdr:colOff>123825</xdr:colOff>
                    <xdr:row>386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Option Button 36" r:id="rId38">
              <controlPr defaultSize="0">
                <anchor moveWithCells="1">
                  <from>
                    <xdr:col>3</xdr:col>
                    <xdr:colOff>28575</xdr:colOff>
                    <xdr:row>384</xdr:row>
                    <xdr:rowOff>66675</xdr:rowOff>
                  </from>
                  <to>
                    <xdr:col>3</xdr:col>
                    <xdr:colOff>904875</xdr:colOff>
                    <xdr:row>386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Option Button 37" r:id="rId39">
              <controlPr defaultSize="0">
                <anchor moveWithCells="1">
                  <from>
                    <xdr:col>1</xdr:col>
                    <xdr:colOff>66675</xdr:colOff>
                    <xdr:row>424</xdr:row>
                    <xdr:rowOff>104775</xdr:rowOff>
                  </from>
                  <to>
                    <xdr:col>1</xdr:col>
                    <xdr:colOff>581025</xdr:colOff>
                    <xdr:row>426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Option Button 38" r:id="rId40">
              <controlPr defaultSize="0">
                <anchor moveWithCells="1">
                  <from>
                    <xdr:col>5</xdr:col>
                    <xdr:colOff>104775</xdr:colOff>
                    <xdr:row>424</xdr:row>
                    <xdr:rowOff>66675</xdr:rowOff>
                  </from>
                  <to>
                    <xdr:col>6</xdr:col>
                    <xdr:colOff>123825</xdr:colOff>
                    <xdr:row>426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Option Button 39" r:id="rId41">
              <controlPr defaultSize="0">
                <anchor moveWithCells="1">
                  <from>
                    <xdr:col>3</xdr:col>
                    <xdr:colOff>28575</xdr:colOff>
                    <xdr:row>424</xdr:row>
                    <xdr:rowOff>66675</xdr:rowOff>
                  </from>
                  <to>
                    <xdr:col>3</xdr:col>
                    <xdr:colOff>904875</xdr:colOff>
                    <xdr:row>426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Option Button 40" r:id="rId42">
              <controlPr defaultSize="0">
                <anchor moveWithCells="1">
                  <from>
                    <xdr:col>1</xdr:col>
                    <xdr:colOff>66675</xdr:colOff>
                    <xdr:row>458</xdr:row>
                    <xdr:rowOff>104775</xdr:rowOff>
                  </from>
                  <to>
                    <xdr:col>1</xdr:col>
                    <xdr:colOff>581025</xdr:colOff>
                    <xdr:row>460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name="Option Button 41" r:id="rId43">
              <controlPr defaultSize="0">
                <anchor moveWithCells="1">
                  <from>
                    <xdr:col>5</xdr:col>
                    <xdr:colOff>104775</xdr:colOff>
                    <xdr:row>458</xdr:row>
                    <xdr:rowOff>66675</xdr:rowOff>
                  </from>
                  <to>
                    <xdr:col>6</xdr:col>
                    <xdr:colOff>123825</xdr:colOff>
                    <xdr:row>460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name="Option Button 42" r:id="rId44">
              <controlPr defaultSize="0">
                <anchor moveWithCells="1">
                  <from>
                    <xdr:col>3</xdr:col>
                    <xdr:colOff>28575</xdr:colOff>
                    <xdr:row>458</xdr:row>
                    <xdr:rowOff>66675</xdr:rowOff>
                  </from>
                  <to>
                    <xdr:col>3</xdr:col>
                    <xdr:colOff>904875</xdr:colOff>
                    <xdr:row>460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name="Option Button 43" r:id="rId45">
              <controlPr defaultSize="0">
                <anchor moveWithCells="1">
                  <from>
                    <xdr:col>1</xdr:col>
                    <xdr:colOff>66675</xdr:colOff>
                    <xdr:row>492</xdr:row>
                    <xdr:rowOff>104775</xdr:rowOff>
                  </from>
                  <to>
                    <xdr:col>1</xdr:col>
                    <xdr:colOff>581025</xdr:colOff>
                    <xdr:row>494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name="Option Button 44" r:id="rId46">
              <controlPr defaultSize="0">
                <anchor moveWithCells="1">
                  <from>
                    <xdr:col>5</xdr:col>
                    <xdr:colOff>104775</xdr:colOff>
                    <xdr:row>492</xdr:row>
                    <xdr:rowOff>66675</xdr:rowOff>
                  </from>
                  <to>
                    <xdr:col>6</xdr:col>
                    <xdr:colOff>123825</xdr:colOff>
                    <xdr:row>494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name="Option Button 45" r:id="rId47">
              <controlPr defaultSize="0">
                <anchor moveWithCells="1">
                  <from>
                    <xdr:col>3</xdr:col>
                    <xdr:colOff>28575</xdr:colOff>
                    <xdr:row>492</xdr:row>
                    <xdr:rowOff>66675</xdr:rowOff>
                  </from>
                  <to>
                    <xdr:col>3</xdr:col>
                    <xdr:colOff>904875</xdr:colOff>
                    <xdr:row>494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name="Option Button 46" r:id="rId48">
              <controlPr defaultSize="0">
                <anchor moveWithCells="1">
                  <from>
                    <xdr:col>1</xdr:col>
                    <xdr:colOff>66675</xdr:colOff>
                    <xdr:row>536</xdr:row>
                    <xdr:rowOff>104775</xdr:rowOff>
                  </from>
                  <to>
                    <xdr:col>1</xdr:col>
                    <xdr:colOff>581025</xdr:colOff>
                    <xdr:row>538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name="Option Button 47" r:id="rId49">
              <controlPr defaultSize="0">
                <anchor moveWithCells="1">
                  <from>
                    <xdr:col>5</xdr:col>
                    <xdr:colOff>104775</xdr:colOff>
                    <xdr:row>536</xdr:row>
                    <xdr:rowOff>66675</xdr:rowOff>
                  </from>
                  <to>
                    <xdr:col>6</xdr:col>
                    <xdr:colOff>123825</xdr:colOff>
                    <xdr:row>538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name="Option Button 48" r:id="rId50">
              <controlPr defaultSize="0">
                <anchor moveWithCells="1">
                  <from>
                    <xdr:col>3</xdr:col>
                    <xdr:colOff>28575</xdr:colOff>
                    <xdr:row>536</xdr:row>
                    <xdr:rowOff>66675</xdr:rowOff>
                  </from>
                  <to>
                    <xdr:col>3</xdr:col>
                    <xdr:colOff>904875</xdr:colOff>
                    <xdr:row>538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name="Option Button 52" r:id="rId51">
              <controlPr defaultSize="0">
                <anchor moveWithCells="1">
                  <from>
                    <xdr:col>1</xdr:col>
                    <xdr:colOff>66675</xdr:colOff>
                    <xdr:row>572</xdr:row>
                    <xdr:rowOff>104775</xdr:rowOff>
                  </from>
                  <to>
                    <xdr:col>1</xdr:col>
                    <xdr:colOff>581025</xdr:colOff>
                    <xdr:row>574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name="Option Button 53" r:id="rId52">
              <controlPr defaultSize="0">
                <anchor moveWithCells="1">
                  <from>
                    <xdr:col>5</xdr:col>
                    <xdr:colOff>104775</xdr:colOff>
                    <xdr:row>572</xdr:row>
                    <xdr:rowOff>66675</xdr:rowOff>
                  </from>
                  <to>
                    <xdr:col>6</xdr:col>
                    <xdr:colOff>123825</xdr:colOff>
                    <xdr:row>574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name="Option Button 54" r:id="rId53">
              <controlPr defaultSize="0">
                <anchor moveWithCells="1">
                  <from>
                    <xdr:col>3</xdr:col>
                    <xdr:colOff>28575</xdr:colOff>
                    <xdr:row>572</xdr:row>
                    <xdr:rowOff>66675</xdr:rowOff>
                  </from>
                  <to>
                    <xdr:col>3</xdr:col>
                    <xdr:colOff>904875</xdr:colOff>
                    <xdr:row>574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C117"/>
  <sheetViews>
    <sheetView tabSelected="1" zoomScale="160" zoomScaleNormal="160" topLeftCell="O17" workbookViewId="0">
      <selection activeCell="S27" sqref="S27"/>
    </sheetView>
  </sheetViews>
  <sheetFormatPr defaultColWidth="4.42857142857143" defaultRowHeight="12.75"/>
  <cols>
    <col min="1" max="1" width="5" style="253" customWidth="1"/>
    <col min="2" max="2" width="38.8571428571429" style="254" customWidth="1"/>
    <col min="3" max="3" width="30.8571428571429" style="253" customWidth="1"/>
    <col min="4" max="4" width="27" style="253" customWidth="1"/>
    <col min="5" max="5" width="15.1428571428571" style="253" customWidth="1"/>
    <col min="6" max="6" width="18.8571428571429" style="255" customWidth="1"/>
    <col min="7" max="7" width="11.8571428571429" style="256" hidden="1" customWidth="1"/>
    <col min="8" max="8" width="12.1428571428571" style="256" hidden="1" customWidth="1"/>
    <col min="9" max="9" width="9.42857142857143" style="256" hidden="1" customWidth="1"/>
    <col min="10" max="10" width="10.8571428571429" style="256" hidden="1" customWidth="1"/>
    <col min="11" max="11" width="8.85714285714286" style="256" hidden="1" customWidth="1"/>
    <col min="12" max="12" width="13.5714285714286" style="255" customWidth="1"/>
    <col min="13" max="13" width="11.4285714285714" style="257" customWidth="1"/>
    <col min="14" max="14" width="16.8571428571429" style="255" customWidth="1"/>
    <col min="15" max="15" width="12.8571428571429" style="257" customWidth="1"/>
    <col min="16" max="16" width="19.4285714285714" style="257" customWidth="1"/>
    <col min="17" max="17" width="12.8571428571429" style="255" customWidth="1"/>
    <col min="18" max="18" width="14.5714285714286" style="255" customWidth="1"/>
    <col min="19" max="19" width="12.8571428571429" style="257" customWidth="1"/>
    <col min="20" max="20" width="16" style="257" customWidth="1"/>
    <col min="21" max="21" width="17.1428571428571" style="257" customWidth="1"/>
    <col min="22" max="22" width="14.1428571428571" style="255" customWidth="1"/>
    <col min="23" max="23" width="13.8571428571429" style="256" customWidth="1"/>
    <col min="24" max="24" width="14" style="102" customWidth="1"/>
    <col min="25" max="25" width="13.4285714285714" style="103" customWidth="1"/>
    <col min="26" max="26" width="13" style="103" customWidth="1"/>
    <col min="27" max="27" width="14.4285714285714" style="102" customWidth="1"/>
    <col min="28" max="28" width="16.1428571428571" style="253" customWidth="1"/>
    <col min="29" max="29" width="21.1428571428571" style="253" customWidth="1"/>
    <col min="30" max="243" width="9.14285714285714" style="253" customWidth="1"/>
    <col min="244" max="16384" width="4.42857142857143" style="253"/>
  </cols>
  <sheetData>
    <row r="1" s="188" customFormat="1" ht="21" spans="1:27">
      <c r="A1" s="196"/>
      <c r="B1" s="258"/>
      <c r="C1" s="259"/>
      <c r="D1" s="260" t="s">
        <v>224</v>
      </c>
      <c r="E1" s="260"/>
      <c r="F1" s="199"/>
      <c r="G1" s="261"/>
      <c r="H1" s="259"/>
      <c r="I1" s="259"/>
      <c r="J1" s="259"/>
      <c r="K1" s="259"/>
      <c r="L1" s="199"/>
      <c r="M1" s="259"/>
      <c r="N1" s="199"/>
      <c r="O1" s="259"/>
      <c r="P1" s="259"/>
      <c r="Q1" s="199"/>
      <c r="R1" s="259"/>
      <c r="S1" s="259"/>
      <c r="T1" s="259"/>
      <c r="U1" s="259"/>
      <c r="V1" s="199"/>
      <c r="W1" s="259"/>
      <c r="X1" s="259"/>
      <c r="Y1" s="259"/>
      <c r="Z1" s="259"/>
      <c r="AA1" s="259"/>
    </row>
    <row r="2" s="188" customFormat="1" ht="21" spans="1:27">
      <c r="A2" s="196"/>
      <c r="B2" s="258"/>
      <c r="C2" s="259"/>
      <c r="D2" s="260" t="s">
        <v>225</v>
      </c>
      <c r="E2" s="260"/>
      <c r="F2" s="199"/>
      <c r="G2" s="261"/>
      <c r="H2" s="259"/>
      <c r="I2" s="259"/>
      <c r="J2" s="259"/>
      <c r="K2" s="259"/>
      <c r="L2" s="199"/>
      <c r="M2" s="259"/>
      <c r="N2" s="199"/>
      <c r="O2" s="259"/>
      <c r="P2" s="259"/>
      <c r="Q2" s="199"/>
      <c r="R2" s="259"/>
      <c r="S2" s="259"/>
      <c r="T2" s="259"/>
      <c r="U2" s="259"/>
      <c r="V2" s="199"/>
      <c r="W2" s="259"/>
      <c r="X2" s="259"/>
      <c r="Y2" s="259"/>
      <c r="Z2" s="259"/>
      <c r="AA2" s="259"/>
    </row>
    <row r="3" s="188" customFormat="1" ht="21" spans="1:27">
      <c r="A3" s="196"/>
      <c r="B3" s="258"/>
      <c r="C3" s="259"/>
      <c r="D3" s="260" t="s">
        <v>226</v>
      </c>
      <c r="E3" s="260"/>
      <c r="F3" s="199"/>
      <c r="G3" s="261"/>
      <c r="H3" s="259"/>
      <c r="I3" s="259"/>
      <c r="J3" s="259"/>
      <c r="K3" s="259"/>
      <c r="L3" s="199"/>
      <c r="M3" s="259"/>
      <c r="N3" s="199"/>
      <c r="O3" s="259"/>
      <c r="P3" s="259"/>
      <c r="Q3" s="199"/>
      <c r="R3" s="259"/>
      <c r="S3" s="259"/>
      <c r="T3" s="259"/>
      <c r="U3" s="259"/>
      <c r="V3" s="199"/>
      <c r="W3" s="259"/>
      <c r="X3" s="259"/>
      <c r="Y3" s="259"/>
      <c r="Z3" s="259"/>
      <c r="AA3" s="259"/>
    </row>
    <row r="4" s="188" customFormat="1" ht="21" spans="1:27">
      <c r="A4" s="196"/>
      <c r="B4" s="258"/>
      <c r="C4" s="259"/>
      <c r="D4" s="260" t="s">
        <v>227</v>
      </c>
      <c r="E4" s="260"/>
      <c r="F4" s="199"/>
      <c r="G4" s="261"/>
      <c r="H4" s="259"/>
      <c r="I4" s="259"/>
      <c r="J4" s="259"/>
      <c r="K4" s="259"/>
      <c r="L4" s="199"/>
      <c r="M4" s="259"/>
      <c r="N4" s="199"/>
      <c r="O4" s="259"/>
      <c r="P4" s="259"/>
      <c r="Q4" s="199"/>
      <c r="R4" s="259"/>
      <c r="S4" s="259"/>
      <c r="T4" s="259"/>
      <c r="U4" s="259"/>
      <c r="V4" s="199"/>
      <c r="W4" s="259"/>
      <c r="X4" s="259"/>
      <c r="Y4" s="259"/>
      <c r="Z4" s="259"/>
      <c r="AA4" s="259"/>
    </row>
    <row r="5" s="188" customFormat="1" ht="15.75" spans="1:27">
      <c r="A5" s="196"/>
      <c r="B5" s="258"/>
      <c r="C5" s="259"/>
      <c r="D5" s="262" t="s">
        <v>228</v>
      </c>
      <c r="E5" s="262"/>
      <c r="F5" s="199"/>
      <c r="G5" s="261"/>
      <c r="H5" s="259"/>
      <c r="I5" s="259"/>
      <c r="J5" s="259"/>
      <c r="K5" s="259"/>
      <c r="L5" s="199"/>
      <c r="M5" s="259"/>
      <c r="N5" s="199"/>
      <c r="O5" s="259"/>
      <c r="P5" s="259"/>
      <c r="Q5" s="199"/>
      <c r="R5" s="259"/>
      <c r="S5" s="259"/>
      <c r="T5" s="259"/>
      <c r="U5" s="259"/>
      <c r="V5" s="199"/>
      <c r="W5" s="259"/>
      <c r="X5" s="259"/>
      <c r="Y5" s="259"/>
      <c r="Z5" s="259"/>
      <c r="AA5" s="259"/>
    </row>
    <row r="6" s="241" customFormat="1" ht="38.25" spans="1:27">
      <c r="A6" s="64" t="s">
        <v>229</v>
      </c>
      <c r="B6" s="65" t="s">
        <v>230</v>
      </c>
      <c r="C6" s="65" t="s">
        <v>231</v>
      </c>
      <c r="D6" s="65" t="s">
        <v>232</v>
      </c>
      <c r="E6" s="64" t="s">
        <v>233</v>
      </c>
      <c r="F6" s="66" t="s">
        <v>234</v>
      </c>
      <c r="G6" s="263" t="s">
        <v>235</v>
      </c>
      <c r="H6" s="263" t="s">
        <v>236</v>
      </c>
      <c r="I6" s="263" t="s">
        <v>237</v>
      </c>
      <c r="J6" s="263" t="s">
        <v>238</v>
      </c>
      <c r="K6" s="263" t="s">
        <v>239</v>
      </c>
      <c r="L6" s="200" t="s">
        <v>240</v>
      </c>
      <c r="M6" s="297" t="s">
        <v>241</v>
      </c>
      <c r="N6" s="298" t="s">
        <v>242</v>
      </c>
      <c r="O6" s="299" t="s">
        <v>243</v>
      </c>
      <c r="P6" s="300" t="s">
        <v>244</v>
      </c>
      <c r="Q6" s="200" t="s">
        <v>245</v>
      </c>
      <c r="R6" s="200" t="s">
        <v>246</v>
      </c>
      <c r="S6" s="65" t="s">
        <v>247</v>
      </c>
      <c r="T6" s="65" t="s">
        <v>248</v>
      </c>
      <c r="U6" s="65" t="s">
        <v>249</v>
      </c>
      <c r="V6" s="298" t="s">
        <v>250</v>
      </c>
      <c r="W6" s="316" t="s">
        <v>251</v>
      </c>
      <c r="X6" s="317" t="s">
        <v>252</v>
      </c>
      <c r="Y6" s="237" t="s">
        <v>253</v>
      </c>
      <c r="Z6" s="200" t="s">
        <v>254</v>
      </c>
      <c r="AA6" s="353" t="s">
        <v>255</v>
      </c>
    </row>
    <row r="7" s="242" customFormat="1" ht="18.75" spans="1:29">
      <c r="A7" s="67">
        <v>1</v>
      </c>
      <c r="B7" s="264" t="s">
        <v>256</v>
      </c>
      <c r="C7" s="69" t="s">
        <v>257</v>
      </c>
      <c r="D7" s="69" t="s">
        <v>258</v>
      </c>
      <c r="E7" s="69" t="s">
        <v>259</v>
      </c>
      <c r="F7" s="61">
        <v>250000</v>
      </c>
      <c r="G7" s="78">
        <v>0</v>
      </c>
      <c r="H7" s="265">
        <v>0</v>
      </c>
      <c r="I7" s="301">
        <v>0</v>
      </c>
      <c r="J7" s="301">
        <v>0</v>
      </c>
      <c r="K7" s="301">
        <v>0</v>
      </c>
      <c r="L7" s="267">
        <v>150000</v>
      </c>
      <c r="M7" s="301">
        <v>0</v>
      </c>
      <c r="N7" s="78">
        <f>F7+G7+H7+I7+J7+K7+L7</f>
        <v>400000</v>
      </c>
      <c r="O7" s="78">
        <f>10%*N7</f>
        <v>40000</v>
      </c>
      <c r="P7" s="302">
        <f>N7-O7</f>
        <v>360000</v>
      </c>
      <c r="Q7" s="318">
        <f>IF(P7&lt;270000,0,IF(P7&lt;520000,8%*(P7-270000),IF(P7&lt;760000,20000+20%*(P7-520000),IF(P7&lt;1000000,68000+25%*(P7-760000),128000+30%*(P7-1000000)))))</f>
        <v>7200</v>
      </c>
      <c r="R7" s="319">
        <v>150000</v>
      </c>
      <c r="S7" s="320">
        <v>0</v>
      </c>
      <c r="T7" s="172">
        <v>0</v>
      </c>
      <c r="U7" s="319">
        <v>0</v>
      </c>
      <c r="V7" s="321">
        <f>O7+Q7+R7+S7+T7+U7</f>
        <v>197200</v>
      </c>
      <c r="W7" s="79">
        <f>N7-V7</f>
        <v>202800</v>
      </c>
      <c r="X7" s="322"/>
      <c r="Y7" s="354">
        <f>N7*10%</f>
        <v>40000</v>
      </c>
      <c r="Z7" s="354">
        <f>N7*10%</f>
        <v>40000</v>
      </c>
      <c r="AA7" s="355">
        <f>Y7+Z7</f>
        <v>80000</v>
      </c>
      <c r="AC7" s="241"/>
    </row>
    <row r="8" s="243" customFormat="1" ht="18.75" spans="1:29">
      <c r="A8" s="67">
        <v>2</v>
      </c>
      <c r="B8" s="266" t="s">
        <v>40</v>
      </c>
      <c r="C8" s="69" t="s">
        <v>41</v>
      </c>
      <c r="D8" s="69" t="s">
        <v>42</v>
      </c>
      <c r="E8" s="69" t="s">
        <v>259</v>
      </c>
      <c r="F8" s="61">
        <v>250000</v>
      </c>
      <c r="G8" s="267">
        <v>0</v>
      </c>
      <c r="H8" s="265">
        <v>0</v>
      </c>
      <c r="I8" s="301">
        <v>0</v>
      </c>
      <c r="J8" s="301">
        <v>0</v>
      </c>
      <c r="K8" s="301">
        <v>0</v>
      </c>
      <c r="L8" s="267">
        <v>150000</v>
      </c>
      <c r="M8" s="301">
        <v>0</v>
      </c>
      <c r="N8" s="78">
        <f>F8+G8+H8+I8+J8+K8+L8</f>
        <v>400000</v>
      </c>
      <c r="O8" s="78">
        <f>10%*N8</f>
        <v>40000</v>
      </c>
      <c r="P8" s="302">
        <f>N8-O8</f>
        <v>360000</v>
      </c>
      <c r="Q8" s="318">
        <f>IF(P8&lt;270000,0,IF(P8&lt;520000,8%*(P8-270000),IF(P8&lt;760000,20000+20%*(P8-520000),IF(P8&lt;1000000,68000+25%*(P8-760000),128000+30%*(P8-1000000)))))</f>
        <v>7200</v>
      </c>
      <c r="R8" s="319">
        <v>150000</v>
      </c>
      <c r="S8" s="320">
        <v>0</v>
      </c>
      <c r="T8" s="172">
        <v>0</v>
      </c>
      <c r="U8" s="319">
        <v>0</v>
      </c>
      <c r="V8" s="321">
        <f>O8+Q8+R8+S8+T8+U8</f>
        <v>197200</v>
      </c>
      <c r="W8" s="79">
        <f>N8-V8</f>
        <v>202800</v>
      </c>
      <c r="X8" s="322"/>
      <c r="Y8" s="354">
        <f>N8*10%</f>
        <v>40000</v>
      </c>
      <c r="Z8" s="354">
        <f>N8*10%</f>
        <v>40000</v>
      </c>
      <c r="AA8" s="355">
        <f>Y8+Z8</f>
        <v>80000</v>
      </c>
      <c r="AC8" s="241"/>
    </row>
    <row r="9" s="244" customFormat="1" ht="18.75" spans="1:29">
      <c r="A9" s="67">
        <v>3</v>
      </c>
      <c r="B9" s="268" t="s">
        <v>49</v>
      </c>
      <c r="C9" s="73" t="s">
        <v>260</v>
      </c>
      <c r="D9" s="73" t="s">
        <v>261</v>
      </c>
      <c r="E9" s="73" t="s">
        <v>80</v>
      </c>
      <c r="F9" s="74">
        <v>800000</v>
      </c>
      <c r="G9" s="269"/>
      <c r="H9" s="270"/>
      <c r="I9" s="303"/>
      <c r="J9" s="303"/>
      <c r="K9" s="303"/>
      <c r="L9" s="269">
        <v>0</v>
      </c>
      <c r="M9" s="303"/>
      <c r="N9" s="204">
        <f>F9+G9+H9+I9+J9+K9+L9</f>
        <v>800000</v>
      </c>
      <c r="O9" s="204">
        <f>10%*N9</f>
        <v>80000</v>
      </c>
      <c r="P9" s="304">
        <f>N9-O9</f>
        <v>720000</v>
      </c>
      <c r="Q9" s="323">
        <v>60000</v>
      </c>
      <c r="R9" s="324">
        <v>0</v>
      </c>
      <c r="S9" s="325">
        <v>0</v>
      </c>
      <c r="T9" s="172">
        <v>0</v>
      </c>
      <c r="U9" s="324">
        <v>0</v>
      </c>
      <c r="V9" s="321">
        <f>O9+Q9+R9+S9+T9+U9</f>
        <v>140000</v>
      </c>
      <c r="W9" s="79">
        <f>N9-V9</f>
        <v>660000</v>
      </c>
      <c r="X9" s="326"/>
      <c r="Y9" s="356">
        <f>N9*10%</f>
        <v>80000</v>
      </c>
      <c r="Z9" s="356">
        <f>N9*10%</f>
        <v>80000</v>
      </c>
      <c r="AA9" s="357">
        <f>Y9+Z9</f>
        <v>160000</v>
      </c>
      <c r="AC9" s="358"/>
    </row>
    <row r="10" s="245" customFormat="1" ht="18.75" spans="1:29">
      <c r="A10" s="67">
        <v>4</v>
      </c>
      <c r="B10" s="96" t="s">
        <v>218</v>
      </c>
      <c r="C10" s="77" t="s">
        <v>219</v>
      </c>
      <c r="D10" s="73" t="s">
        <v>176</v>
      </c>
      <c r="E10" s="73" t="s">
        <v>80</v>
      </c>
      <c r="F10" s="271">
        <v>500000</v>
      </c>
      <c r="G10" s="269"/>
      <c r="H10" s="270"/>
      <c r="I10" s="303"/>
      <c r="J10" s="303"/>
      <c r="K10" s="303"/>
      <c r="L10" s="269">
        <v>0</v>
      </c>
      <c r="M10" s="303">
        <v>0</v>
      </c>
      <c r="N10" s="204">
        <f>F10+G10+H10+I10+J10+K10+L10</f>
        <v>500000</v>
      </c>
      <c r="O10" s="204">
        <f>10%*N10</f>
        <v>50000</v>
      </c>
      <c r="P10" s="304">
        <f>N10-O10</f>
        <v>450000</v>
      </c>
      <c r="Q10" s="323">
        <v>14400</v>
      </c>
      <c r="R10" s="324">
        <v>0</v>
      </c>
      <c r="S10" s="325">
        <v>0</v>
      </c>
      <c r="T10" s="172">
        <v>0</v>
      </c>
      <c r="U10" s="324">
        <v>0</v>
      </c>
      <c r="V10" s="321">
        <f>O10+Q10+R10+S10+T10+U10</f>
        <v>64400</v>
      </c>
      <c r="W10" s="79">
        <f>N10-V10</f>
        <v>435600</v>
      </c>
      <c r="X10" s="326"/>
      <c r="Y10" s="356">
        <f>N10*10%</f>
        <v>50000</v>
      </c>
      <c r="Z10" s="356">
        <f>N10*10%</f>
        <v>50000</v>
      </c>
      <c r="AA10" s="357">
        <f>Y10+Z10</f>
        <v>100000</v>
      </c>
      <c r="AC10" s="359"/>
    </row>
    <row r="11" s="190" customFormat="1" ht="18.75" spans="1:27">
      <c r="A11" s="67">
        <v>5</v>
      </c>
      <c r="B11" s="76" t="s">
        <v>50</v>
      </c>
      <c r="C11" s="272" t="s">
        <v>51</v>
      </c>
      <c r="D11" s="69" t="s">
        <v>52</v>
      </c>
      <c r="E11" s="73" t="s">
        <v>80</v>
      </c>
      <c r="F11" s="79">
        <v>500000</v>
      </c>
      <c r="G11" s="205">
        <v>40701204</v>
      </c>
      <c r="H11" s="59">
        <v>100000</v>
      </c>
      <c r="I11" s="59" t="e">
        <f>E11*0.04</f>
        <v>#VALUE!</v>
      </c>
      <c r="J11" s="59">
        <v>14400</v>
      </c>
      <c r="K11" s="90" t="e">
        <f>E11*0.006</f>
        <v>#VALUE!</v>
      </c>
      <c r="L11" s="305">
        <v>0</v>
      </c>
      <c r="M11" s="305"/>
      <c r="N11" s="204">
        <v>500000</v>
      </c>
      <c r="O11" s="204">
        <f>10%*N11</f>
        <v>50000</v>
      </c>
      <c r="P11" s="304">
        <f t="shared" ref="P11:P17" si="0">N11-O11</f>
        <v>450000</v>
      </c>
      <c r="Q11" s="323">
        <v>14400</v>
      </c>
      <c r="R11" s="324">
        <v>0</v>
      </c>
      <c r="S11" s="325">
        <v>0</v>
      </c>
      <c r="T11" s="172">
        <v>4000</v>
      </c>
      <c r="U11" s="324">
        <v>0</v>
      </c>
      <c r="V11" s="321">
        <f t="shared" ref="V11:V48" si="1">O11+Q11+R11+S11+T11+U11</f>
        <v>68400</v>
      </c>
      <c r="W11" s="79">
        <f t="shared" ref="W11:W48" si="2">N11-V11</f>
        <v>431600</v>
      </c>
      <c r="X11" s="305"/>
      <c r="Y11" s="356">
        <f t="shared" ref="Y11:Y17" si="3">N11*10%</f>
        <v>50000</v>
      </c>
      <c r="Z11" s="356">
        <f t="shared" ref="Z11:Z17" si="4">N11*10%</f>
        <v>50000</v>
      </c>
      <c r="AA11" s="357">
        <f t="shared" ref="AA11:AA17" si="5">Y11+Z11</f>
        <v>100000</v>
      </c>
    </row>
    <row r="12" s="246" customFormat="1" ht="18.75" spans="1:29">
      <c r="A12" s="273">
        <v>6</v>
      </c>
      <c r="B12" s="274" t="s">
        <v>53</v>
      </c>
      <c r="C12" s="275" t="s">
        <v>54</v>
      </c>
      <c r="D12" s="276" t="s">
        <v>52</v>
      </c>
      <c r="E12" s="276" t="s">
        <v>80</v>
      </c>
      <c r="F12" s="277">
        <v>300000</v>
      </c>
      <c r="G12" s="278">
        <v>0</v>
      </c>
      <c r="H12" s="279">
        <v>0</v>
      </c>
      <c r="I12" s="290">
        <v>0</v>
      </c>
      <c r="J12" s="290">
        <v>0</v>
      </c>
      <c r="K12" s="290">
        <v>0</v>
      </c>
      <c r="L12" s="306">
        <v>0</v>
      </c>
      <c r="M12" s="307">
        <v>0</v>
      </c>
      <c r="N12" s="308">
        <f t="shared" ref="N12:N19" si="6">F12+G12+H12+I12+J12+K12+L12</f>
        <v>300000</v>
      </c>
      <c r="O12" s="308">
        <v>0</v>
      </c>
      <c r="P12" s="309">
        <f t="shared" si="0"/>
        <v>300000</v>
      </c>
      <c r="Q12" s="327">
        <v>0</v>
      </c>
      <c r="R12" s="328">
        <v>150000</v>
      </c>
      <c r="S12" s="329">
        <v>0</v>
      </c>
      <c r="T12" s="277">
        <v>0</v>
      </c>
      <c r="U12" s="330">
        <v>0</v>
      </c>
      <c r="V12" s="331">
        <f t="shared" si="1"/>
        <v>150000</v>
      </c>
      <c r="W12" s="332">
        <f t="shared" si="2"/>
        <v>150000</v>
      </c>
      <c r="X12" s="333"/>
      <c r="Y12" s="360">
        <v>0</v>
      </c>
      <c r="Z12" s="360">
        <v>0</v>
      </c>
      <c r="AA12" s="361">
        <f t="shared" si="5"/>
        <v>0</v>
      </c>
      <c r="AC12" s="362"/>
    </row>
    <row r="13" s="246" customFormat="1" ht="18.75" spans="1:29">
      <c r="A13" s="273">
        <v>7</v>
      </c>
      <c r="B13" s="280" t="s">
        <v>262</v>
      </c>
      <c r="C13" s="275" t="s">
        <v>61</v>
      </c>
      <c r="D13" s="276" t="s">
        <v>52</v>
      </c>
      <c r="E13" s="276" t="s">
        <v>80</v>
      </c>
      <c r="F13" s="277">
        <v>300000</v>
      </c>
      <c r="G13" s="278">
        <v>0</v>
      </c>
      <c r="H13" s="279">
        <v>0</v>
      </c>
      <c r="I13" s="290">
        <v>0</v>
      </c>
      <c r="J13" s="290">
        <v>0</v>
      </c>
      <c r="K13" s="290">
        <v>0</v>
      </c>
      <c r="L13" s="289">
        <v>0</v>
      </c>
      <c r="M13" s="290">
        <v>0</v>
      </c>
      <c r="N13" s="310">
        <f t="shared" si="6"/>
        <v>300000</v>
      </c>
      <c r="O13" s="310">
        <v>0</v>
      </c>
      <c r="P13" s="309">
        <f t="shared" si="0"/>
        <v>300000</v>
      </c>
      <c r="Q13" s="334">
        <v>0</v>
      </c>
      <c r="R13" s="328">
        <v>150000</v>
      </c>
      <c r="S13" s="335">
        <v>0</v>
      </c>
      <c r="T13" s="277">
        <v>0</v>
      </c>
      <c r="U13" s="336">
        <v>0</v>
      </c>
      <c r="V13" s="331">
        <f t="shared" si="1"/>
        <v>150000</v>
      </c>
      <c r="W13" s="332">
        <f t="shared" si="2"/>
        <v>150000</v>
      </c>
      <c r="X13" s="337"/>
      <c r="Y13" s="363">
        <v>0</v>
      </c>
      <c r="Z13" s="363">
        <v>0</v>
      </c>
      <c r="AA13" s="364">
        <f t="shared" si="5"/>
        <v>0</v>
      </c>
      <c r="AC13" s="362"/>
    </row>
    <row r="14" s="246" customFormat="1" ht="18.75" spans="1:29">
      <c r="A14" s="273">
        <v>8</v>
      </c>
      <c r="B14" s="280" t="s">
        <v>263</v>
      </c>
      <c r="C14" s="275" t="s">
        <v>61</v>
      </c>
      <c r="D14" s="276" t="s">
        <v>52</v>
      </c>
      <c r="E14" s="276" t="s">
        <v>80</v>
      </c>
      <c r="F14" s="277">
        <v>300000</v>
      </c>
      <c r="G14" s="278"/>
      <c r="H14" s="279"/>
      <c r="I14" s="290"/>
      <c r="J14" s="290"/>
      <c r="K14" s="290"/>
      <c r="L14" s="289">
        <v>0</v>
      </c>
      <c r="M14" s="290">
        <v>0</v>
      </c>
      <c r="N14" s="310">
        <f t="shared" si="6"/>
        <v>300000</v>
      </c>
      <c r="O14" s="310">
        <v>0</v>
      </c>
      <c r="P14" s="309">
        <f t="shared" si="0"/>
        <v>300000</v>
      </c>
      <c r="Q14" s="334">
        <v>0</v>
      </c>
      <c r="R14" s="328">
        <v>150000</v>
      </c>
      <c r="S14" s="335">
        <v>0</v>
      </c>
      <c r="T14" s="277">
        <v>0</v>
      </c>
      <c r="U14" s="336">
        <v>0</v>
      </c>
      <c r="V14" s="331">
        <f t="shared" si="1"/>
        <v>150000</v>
      </c>
      <c r="W14" s="332">
        <f t="shared" si="2"/>
        <v>150000</v>
      </c>
      <c r="X14" s="337"/>
      <c r="Y14" s="363">
        <v>0</v>
      </c>
      <c r="Z14" s="363">
        <v>0</v>
      </c>
      <c r="AA14" s="364">
        <f t="shared" si="5"/>
        <v>0</v>
      </c>
      <c r="AC14" s="362"/>
    </row>
    <row r="15" s="247" customFormat="1" ht="18.75" spans="1:29">
      <c r="A15" s="67">
        <v>9</v>
      </c>
      <c r="B15" s="80" t="s">
        <v>62</v>
      </c>
      <c r="C15" s="81" t="s">
        <v>63</v>
      </c>
      <c r="D15" s="69" t="s">
        <v>52</v>
      </c>
      <c r="E15" s="69" t="s">
        <v>80</v>
      </c>
      <c r="F15" s="82">
        <v>350000</v>
      </c>
      <c r="G15" s="267">
        <v>0</v>
      </c>
      <c r="H15" s="265">
        <v>0</v>
      </c>
      <c r="I15" s="287">
        <v>0</v>
      </c>
      <c r="J15" s="287">
        <v>0</v>
      </c>
      <c r="K15" s="287">
        <v>0</v>
      </c>
      <c r="L15" s="99">
        <v>0</v>
      </c>
      <c r="M15" s="287">
        <v>0</v>
      </c>
      <c r="N15" s="78">
        <f t="shared" si="6"/>
        <v>350000</v>
      </c>
      <c r="O15" s="78">
        <f>10%*N15</f>
        <v>35000</v>
      </c>
      <c r="P15" s="302">
        <f t="shared" si="0"/>
        <v>315000</v>
      </c>
      <c r="Q15" s="318">
        <f>IF(P15&lt;270000,0,IF(P15&lt;520000,8%*(P15-270000),IF(P15&lt;760000,20000+20%*(P15-520000),IF(P15&lt;1000000,68000+25%*(P15-760000),128000+30%*(P15-1000000)))))</f>
        <v>3600</v>
      </c>
      <c r="R15" s="324">
        <v>155000</v>
      </c>
      <c r="S15" s="320">
        <v>0</v>
      </c>
      <c r="T15" s="172">
        <v>0</v>
      </c>
      <c r="U15" s="319">
        <v>0</v>
      </c>
      <c r="V15" s="321">
        <f t="shared" si="1"/>
        <v>193600</v>
      </c>
      <c r="W15" s="79">
        <f t="shared" si="2"/>
        <v>156400</v>
      </c>
      <c r="X15" s="338"/>
      <c r="Y15" s="354">
        <f t="shared" si="3"/>
        <v>35000</v>
      </c>
      <c r="Z15" s="354">
        <f t="shared" si="4"/>
        <v>35000</v>
      </c>
      <c r="AA15" s="355">
        <f t="shared" si="5"/>
        <v>70000</v>
      </c>
      <c r="AC15" s="241"/>
    </row>
    <row r="16" s="247" customFormat="1" ht="18.75" spans="1:29">
      <c r="A16" s="67">
        <v>10</v>
      </c>
      <c r="B16" s="76" t="s">
        <v>69</v>
      </c>
      <c r="C16" s="77" t="s">
        <v>70</v>
      </c>
      <c r="D16" s="69" t="s">
        <v>71</v>
      </c>
      <c r="E16" s="69" t="s">
        <v>80</v>
      </c>
      <c r="F16" s="82">
        <v>300000</v>
      </c>
      <c r="G16" s="267">
        <v>0</v>
      </c>
      <c r="H16" s="265">
        <v>0</v>
      </c>
      <c r="I16" s="287">
        <v>0</v>
      </c>
      <c r="J16" s="287">
        <v>0</v>
      </c>
      <c r="K16" s="287">
        <v>0</v>
      </c>
      <c r="L16" s="99">
        <v>0</v>
      </c>
      <c r="M16" s="287">
        <v>0</v>
      </c>
      <c r="N16" s="78">
        <f t="shared" si="6"/>
        <v>300000</v>
      </c>
      <c r="O16" s="78">
        <f>10%*N16</f>
        <v>30000</v>
      </c>
      <c r="P16" s="302">
        <f t="shared" si="0"/>
        <v>270000</v>
      </c>
      <c r="Q16" s="318">
        <f>IF(P16&lt;270000,0,IF(P16&lt;520000,8%*(P16-270000),IF(P16&lt;760000,20000+20%*(P16-520000),IF(P16&lt;1000000,68000+25%*(P16-760000),128000+30%*(P16-1000000)))))</f>
        <v>0</v>
      </c>
      <c r="R16" s="324">
        <v>0</v>
      </c>
      <c r="S16" s="320">
        <v>0</v>
      </c>
      <c r="T16" s="172">
        <v>0</v>
      </c>
      <c r="U16" s="319">
        <v>0</v>
      </c>
      <c r="V16" s="321">
        <f t="shared" si="1"/>
        <v>30000</v>
      </c>
      <c r="W16" s="79">
        <f t="shared" si="2"/>
        <v>270000</v>
      </c>
      <c r="X16" s="338"/>
      <c r="Y16" s="354">
        <f t="shared" si="3"/>
        <v>30000</v>
      </c>
      <c r="Z16" s="354">
        <f t="shared" si="4"/>
        <v>30000</v>
      </c>
      <c r="AA16" s="355">
        <f t="shared" si="5"/>
        <v>60000</v>
      </c>
      <c r="AC16" s="241"/>
    </row>
    <row r="17" s="247" customFormat="1" ht="18.75" spans="1:29">
      <c r="A17" s="67">
        <v>11</v>
      </c>
      <c r="B17" s="76" t="s">
        <v>77</v>
      </c>
      <c r="C17" s="77" t="s">
        <v>70</v>
      </c>
      <c r="D17" s="69" t="s">
        <v>71</v>
      </c>
      <c r="E17" s="69" t="s">
        <v>80</v>
      </c>
      <c r="F17" s="82">
        <v>400000</v>
      </c>
      <c r="G17" s="267">
        <v>0</v>
      </c>
      <c r="H17" s="265">
        <v>0</v>
      </c>
      <c r="I17" s="287">
        <v>0</v>
      </c>
      <c r="J17" s="287">
        <v>0</v>
      </c>
      <c r="K17" s="287">
        <v>0</v>
      </c>
      <c r="L17" s="99">
        <v>0</v>
      </c>
      <c r="M17" s="287">
        <v>0</v>
      </c>
      <c r="N17" s="78">
        <f t="shared" si="6"/>
        <v>400000</v>
      </c>
      <c r="O17" s="78">
        <f>10%*N17</f>
        <v>40000</v>
      </c>
      <c r="P17" s="302">
        <f t="shared" si="0"/>
        <v>360000</v>
      </c>
      <c r="Q17" s="318">
        <f>IF(P17&lt;270000,0,IF(P17&lt;520000,8%*(P17-270000),IF(P17&lt;760000,20000+20%*(P17-520000),IF(P17&lt;1000000,68000+25%*(P17-760000),128000+30%*(P17-1000000)))))</f>
        <v>7200</v>
      </c>
      <c r="R17" s="324">
        <v>0</v>
      </c>
      <c r="S17" s="320">
        <v>0</v>
      </c>
      <c r="T17" s="172">
        <v>6000</v>
      </c>
      <c r="U17" s="319">
        <v>0</v>
      </c>
      <c r="V17" s="321">
        <f t="shared" si="1"/>
        <v>53200</v>
      </c>
      <c r="W17" s="79">
        <f t="shared" si="2"/>
        <v>346800</v>
      </c>
      <c r="X17" s="338"/>
      <c r="Y17" s="354">
        <f t="shared" si="3"/>
        <v>40000</v>
      </c>
      <c r="Z17" s="354">
        <f t="shared" si="4"/>
        <v>40000</v>
      </c>
      <c r="AA17" s="355">
        <f t="shared" si="5"/>
        <v>80000</v>
      </c>
      <c r="AC17" s="241"/>
    </row>
    <row r="18" s="247" customFormat="1" ht="18.75" spans="1:29">
      <c r="A18" s="67">
        <v>12</v>
      </c>
      <c r="B18" s="80" t="s">
        <v>84</v>
      </c>
      <c r="C18" s="77" t="s">
        <v>70</v>
      </c>
      <c r="D18" s="69" t="s">
        <v>71</v>
      </c>
      <c r="E18" s="69" t="s">
        <v>80</v>
      </c>
      <c r="F18" s="82">
        <v>400000</v>
      </c>
      <c r="G18" s="267">
        <v>0</v>
      </c>
      <c r="H18" s="265">
        <v>0</v>
      </c>
      <c r="I18" s="287">
        <v>0</v>
      </c>
      <c r="J18" s="287">
        <v>0</v>
      </c>
      <c r="K18" s="287">
        <v>0</v>
      </c>
      <c r="L18" s="99">
        <v>0</v>
      </c>
      <c r="M18" s="287">
        <v>0</v>
      </c>
      <c r="N18" s="78">
        <f t="shared" si="6"/>
        <v>400000</v>
      </c>
      <c r="O18" s="78">
        <f t="shared" ref="O18:O39" si="7">10%*N18</f>
        <v>40000</v>
      </c>
      <c r="P18" s="302">
        <f t="shared" ref="P18:P48" si="8">N18-O18</f>
        <v>360000</v>
      </c>
      <c r="Q18" s="318">
        <f t="shared" ref="Q18:Q39" si="9">IF(P18&lt;270000,0,IF(P18&lt;520000,8%*(P18-270000),IF(P18&lt;760000,20000+20%*(P18-520000),IF(P18&lt;1000000,68000+25%*(P18-760000),128000+30%*(P18-1000000)))))</f>
        <v>7200</v>
      </c>
      <c r="R18" s="324">
        <v>0</v>
      </c>
      <c r="S18" s="320">
        <v>0</v>
      </c>
      <c r="T18" s="172">
        <v>7000</v>
      </c>
      <c r="U18" s="319">
        <v>0</v>
      </c>
      <c r="V18" s="321">
        <f t="shared" si="1"/>
        <v>54200</v>
      </c>
      <c r="W18" s="79">
        <f t="shared" si="2"/>
        <v>345800</v>
      </c>
      <c r="X18" s="338"/>
      <c r="Y18" s="354">
        <f t="shared" ref="Y18:Y39" si="10">N18*10%</f>
        <v>40000</v>
      </c>
      <c r="Z18" s="354">
        <f t="shared" ref="Z18:Z39" si="11">N18*10%</f>
        <v>40000</v>
      </c>
      <c r="AA18" s="355">
        <f t="shared" ref="AA18:AA24" si="12">Y18+Z18</f>
        <v>80000</v>
      </c>
      <c r="AC18" s="241"/>
    </row>
    <row r="19" s="247" customFormat="1" ht="18.75" spans="1:29">
      <c r="A19" s="67">
        <v>13</v>
      </c>
      <c r="B19" s="80" t="s">
        <v>92</v>
      </c>
      <c r="C19" s="77" t="s">
        <v>70</v>
      </c>
      <c r="D19" s="69" t="s">
        <v>71</v>
      </c>
      <c r="E19" s="69" t="s">
        <v>80</v>
      </c>
      <c r="F19" s="82">
        <v>400000</v>
      </c>
      <c r="G19" s="267">
        <v>0</v>
      </c>
      <c r="H19" s="265">
        <v>0</v>
      </c>
      <c r="I19" s="287">
        <v>0</v>
      </c>
      <c r="J19" s="287">
        <v>0</v>
      </c>
      <c r="K19" s="287">
        <v>0</v>
      </c>
      <c r="L19" s="99">
        <v>0</v>
      </c>
      <c r="M19" s="287">
        <v>0</v>
      </c>
      <c r="N19" s="78">
        <f t="shared" si="6"/>
        <v>400000</v>
      </c>
      <c r="O19" s="78">
        <f t="shared" si="7"/>
        <v>40000</v>
      </c>
      <c r="P19" s="302">
        <f t="shared" si="8"/>
        <v>360000</v>
      </c>
      <c r="Q19" s="318">
        <f t="shared" si="9"/>
        <v>7200</v>
      </c>
      <c r="R19" s="324">
        <v>0</v>
      </c>
      <c r="S19" s="320">
        <v>0</v>
      </c>
      <c r="T19" s="172">
        <v>4000</v>
      </c>
      <c r="U19" s="319">
        <v>0</v>
      </c>
      <c r="V19" s="321">
        <f t="shared" si="1"/>
        <v>51200</v>
      </c>
      <c r="W19" s="79">
        <f t="shared" si="2"/>
        <v>348800</v>
      </c>
      <c r="X19" s="338"/>
      <c r="Y19" s="354">
        <f t="shared" si="10"/>
        <v>40000</v>
      </c>
      <c r="Z19" s="354">
        <f t="shared" si="11"/>
        <v>40000</v>
      </c>
      <c r="AA19" s="355">
        <f t="shared" si="12"/>
        <v>80000</v>
      </c>
      <c r="AC19" s="241"/>
    </row>
    <row r="20" s="247" customFormat="1" ht="18.75" spans="1:29">
      <c r="A20" s="67">
        <v>14</v>
      </c>
      <c r="B20" s="80" t="s">
        <v>95</v>
      </c>
      <c r="C20" s="77" t="s">
        <v>70</v>
      </c>
      <c r="D20" s="69" t="s">
        <v>71</v>
      </c>
      <c r="E20" s="69" t="s">
        <v>80</v>
      </c>
      <c r="F20" s="82">
        <v>400000</v>
      </c>
      <c r="G20" s="267">
        <v>0</v>
      </c>
      <c r="H20" s="265">
        <v>0</v>
      </c>
      <c r="I20" s="287">
        <v>0</v>
      </c>
      <c r="J20" s="287">
        <v>0</v>
      </c>
      <c r="K20" s="287">
        <v>0</v>
      </c>
      <c r="L20" s="99">
        <v>0</v>
      </c>
      <c r="M20" s="287">
        <v>0</v>
      </c>
      <c r="N20" s="215">
        <f>F20+G20+L20</f>
        <v>400000</v>
      </c>
      <c r="O20" s="78">
        <f t="shared" si="7"/>
        <v>40000</v>
      </c>
      <c r="P20" s="302">
        <f t="shared" si="8"/>
        <v>360000</v>
      </c>
      <c r="Q20" s="318">
        <f t="shared" si="9"/>
        <v>7200</v>
      </c>
      <c r="R20" s="324">
        <v>0</v>
      </c>
      <c r="S20" s="320">
        <v>0</v>
      </c>
      <c r="T20" s="172">
        <v>4000</v>
      </c>
      <c r="U20" s="339">
        <v>0</v>
      </c>
      <c r="V20" s="321">
        <f t="shared" si="1"/>
        <v>51200</v>
      </c>
      <c r="W20" s="79">
        <f t="shared" si="2"/>
        <v>348800</v>
      </c>
      <c r="X20" s="338"/>
      <c r="Y20" s="354">
        <f t="shared" si="10"/>
        <v>40000</v>
      </c>
      <c r="Z20" s="354">
        <f t="shared" si="11"/>
        <v>40000</v>
      </c>
      <c r="AA20" s="355">
        <f t="shared" si="12"/>
        <v>80000</v>
      </c>
      <c r="AC20" s="241"/>
    </row>
    <row r="21" s="102" customFormat="1" ht="18.75" spans="1:29">
      <c r="A21" s="67">
        <v>15</v>
      </c>
      <c r="B21" s="80" t="s">
        <v>100</v>
      </c>
      <c r="C21" s="77" t="s">
        <v>70</v>
      </c>
      <c r="D21" s="83" t="s">
        <v>71</v>
      </c>
      <c r="E21" s="83" t="s">
        <v>80</v>
      </c>
      <c r="F21" s="59">
        <v>300000</v>
      </c>
      <c r="G21" s="281">
        <v>0</v>
      </c>
      <c r="H21" s="282">
        <v>0</v>
      </c>
      <c r="I21" s="295">
        <v>0</v>
      </c>
      <c r="J21" s="295">
        <v>0</v>
      </c>
      <c r="K21" s="295">
        <v>0</v>
      </c>
      <c r="L21" s="59">
        <v>0</v>
      </c>
      <c r="M21" s="295">
        <v>0</v>
      </c>
      <c r="N21" s="216">
        <f>F21+G21+L21</f>
        <v>300000</v>
      </c>
      <c r="O21" s="78">
        <f t="shared" si="7"/>
        <v>30000</v>
      </c>
      <c r="P21" s="311">
        <f t="shared" si="8"/>
        <v>270000</v>
      </c>
      <c r="Q21" s="318">
        <f t="shared" si="9"/>
        <v>0</v>
      </c>
      <c r="R21" s="324">
        <v>0</v>
      </c>
      <c r="S21" s="340">
        <v>0</v>
      </c>
      <c r="T21" s="172">
        <v>18000</v>
      </c>
      <c r="U21" s="341">
        <v>0</v>
      </c>
      <c r="V21" s="321">
        <f t="shared" si="1"/>
        <v>48000</v>
      </c>
      <c r="W21" s="79">
        <f t="shared" si="2"/>
        <v>252000</v>
      </c>
      <c r="X21" s="342"/>
      <c r="Y21" s="354">
        <f t="shared" si="10"/>
        <v>30000</v>
      </c>
      <c r="Z21" s="354">
        <f t="shared" si="11"/>
        <v>30000</v>
      </c>
      <c r="AA21" s="365">
        <f t="shared" si="12"/>
        <v>60000</v>
      </c>
      <c r="AC21" s="241"/>
    </row>
    <row r="22" s="247" customFormat="1" ht="16.7" customHeight="1" spans="1:29">
      <c r="A22" s="67">
        <v>16</v>
      </c>
      <c r="B22" s="283" t="s">
        <v>107</v>
      </c>
      <c r="C22" s="85" t="s">
        <v>108</v>
      </c>
      <c r="D22" s="69" t="s">
        <v>42</v>
      </c>
      <c r="E22" s="69" t="s">
        <v>80</v>
      </c>
      <c r="F22" s="86">
        <v>647221</v>
      </c>
      <c r="G22" s="267">
        <v>0</v>
      </c>
      <c r="H22" s="265">
        <v>0</v>
      </c>
      <c r="I22" s="287">
        <v>0</v>
      </c>
      <c r="J22" s="287">
        <v>0</v>
      </c>
      <c r="K22" s="287">
        <v>0</v>
      </c>
      <c r="L22" s="99">
        <v>0</v>
      </c>
      <c r="M22" s="287">
        <v>0</v>
      </c>
      <c r="N22" s="215">
        <f>F22+G22+L22</f>
        <v>647221</v>
      </c>
      <c r="O22" s="78">
        <f t="shared" si="7"/>
        <v>64722.1</v>
      </c>
      <c r="P22" s="302">
        <f t="shared" si="8"/>
        <v>582498.9</v>
      </c>
      <c r="Q22" s="318">
        <f t="shared" si="9"/>
        <v>32499.78</v>
      </c>
      <c r="R22" s="324">
        <v>0</v>
      </c>
      <c r="S22" s="320">
        <v>0</v>
      </c>
      <c r="T22" s="172">
        <v>4000</v>
      </c>
      <c r="U22" s="339">
        <v>0</v>
      </c>
      <c r="V22" s="321">
        <f t="shared" si="1"/>
        <v>101221.88</v>
      </c>
      <c r="W22" s="79">
        <f t="shared" si="2"/>
        <v>545999.12</v>
      </c>
      <c r="X22" s="338"/>
      <c r="Y22" s="354">
        <f t="shared" si="10"/>
        <v>64722.1</v>
      </c>
      <c r="Z22" s="354">
        <f t="shared" si="11"/>
        <v>64722.1</v>
      </c>
      <c r="AA22" s="355">
        <f t="shared" si="12"/>
        <v>129444.2</v>
      </c>
      <c r="AC22" s="241"/>
    </row>
    <row r="23" s="247" customFormat="1" ht="18.75" spans="1:29">
      <c r="A23" s="67">
        <v>17</v>
      </c>
      <c r="B23" s="283" t="s">
        <v>111</v>
      </c>
      <c r="C23" s="87" t="s">
        <v>112</v>
      </c>
      <c r="D23" s="69" t="s">
        <v>42</v>
      </c>
      <c r="E23" s="69" t="s">
        <v>80</v>
      </c>
      <c r="F23" s="86">
        <v>457004</v>
      </c>
      <c r="G23" s="267">
        <v>0</v>
      </c>
      <c r="H23" s="265">
        <v>0</v>
      </c>
      <c r="I23" s="287">
        <v>0</v>
      </c>
      <c r="J23" s="287">
        <v>0</v>
      </c>
      <c r="K23" s="287">
        <v>0</v>
      </c>
      <c r="L23" s="99">
        <v>0</v>
      </c>
      <c r="M23" s="287">
        <v>0</v>
      </c>
      <c r="N23" s="215">
        <f>F23+G23+L23</f>
        <v>457004</v>
      </c>
      <c r="O23" s="78">
        <f t="shared" si="7"/>
        <v>45700.4</v>
      </c>
      <c r="P23" s="302">
        <f t="shared" si="8"/>
        <v>411303.6</v>
      </c>
      <c r="Q23" s="318">
        <f t="shared" si="9"/>
        <v>11304.288</v>
      </c>
      <c r="R23" s="324">
        <v>0</v>
      </c>
      <c r="S23" s="320">
        <v>0</v>
      </c>
      <c r="T23" s="172">
        <v>7000</v>
      </c>
      <c r="U23" s="339">
        <v>0</v>
      </c>
      <c r="V23" s="321">
        <f t="shared" si="1"/>
        <v>64004.688</v>
      </c>
      <c r="W23" s="79">
        <f t="shared" si="2"/>
        <v>392999.312</v>
      </c>
      <c r="X23" s="338"/>
      <c r="Y23" s="354">
        <f t="shared" si="10"/>
        <v>45700.4</v>
      </c>
      <c r="Z23" s="354">
        <f t="shared" si="11"/>
        <v>45700.4</v>
      </c>
      <c r="AA23" s="355">
        <f t="shared" si="12"/>
        <v>91400.8</v>
      </c>
      <c r="AC23" s="241"/>
    </row>
    <row r="24" s="247" customFormat="1" ht="18.75" spans="1:29">
      <c r="A24" s="67">
        <v>18</v>
      </c>
      <c r="B24" s="88" t="s">
        <v>119</v>
      </c>
      <c r="C24" s="87" t="s">
        <v>112</v>
      </c>
      <c r="D24" s="69" t="s">
        <v>42</v>
      </c>
      <c r="E24" s="69" t="s">
        <v>80</v>
      </c>
      <c r="F24" s="86">
        <v>577776</v>
      </c>
      <c r="G24" s="267">
        <v>0</v>
      </c>
      <c r="H24" s="265">
        <v>0</v>
      </c>
      <c r="I24" s="287">
        <v>0</v>
      </c>
      <c r="J24" s="287">
        <v>0</v>
      </c>
      <c r="K24" s="287">
        <v>0</v>
      </c>
      <c r="L24" s="99">
        <v>0</v>
      </c>
      <c r="M24" s="287">
        <v>0</v>
      </c>
      <c r="N24" s="215">
        <f>F24+G24+L24</f>
        <v>577776</v>
      </c>
      <c r="O24" s="78">
        <f t="shared" si="7"/>
        <v>57777.6</v>
      </c>
      <c r="P24" s="302">
        <f t="shared" si="8"/>
        <v>519998.4</v>
      </c>
      <c r="Q24" s="318">
        <f t="shared" si="9"/>
        <v>19999.872</v>
      </c>
      <c r="R24" s="324">
        <v>250000</v>
      </c>
      <c r="S24" s="320">
        <v>0</v>
      </c>
      <c r="T24" s="172">
        <v>8000</v>
      </c>
      <c r="U24" s="339">
        <v>0</v>
      </c>
      <c r="V24" s="321">
        <f t="shared" si="1"/>
        <v>335777.472</v>
      </c>
      <c r="W24" s="79">
        <f t="shared" si="2"/>
        <v>241998.528</v>
      </c>
      <c r="X24" s="338"/>
      <c r="Y24" s="354">
        <f t="shared" si="10"/>
        <v>57777.6</v>
      </c>
      <c r="Z24" s="354">
        <f t="shared" si="11"/>
        <v>57777.6</v>
      </c>
      <c r="AA24" s="355">
        <f t="shared" si="12"/>
        <v>115555.2</v>
      </c>
      <c r="AC24" s="241"/>
    </row>
    <row r="25" s="246" customFormat="1" ht="18.75" spans="1:29">
      <c r="A25" s="273">
        <v>19</v>
      </c>
      <c r="B25" s="284" t="s">
        <v>128</v>
      </c>
      <c r="C25" s="285" t="s">
        <v>129</v>
      </c>
      <c r="D25" s="276" t="s">
        <v>130</v>
      </c>
      <c r="E25" s="276" t="s">
        <v>80</v>
      </c>
      <c r="F25" s="286">
        <v>300000</v>
      </c>
      <c r="G25" s="278">
        <v>0</v>
      </c>
      <c r="H25" s="279">
        <v>0</v>
      </c>
      <c r="I25" s="290">
        <v>0</v>
      </c>
      <c r="J25" s="290">
        <v>0</v>
      </c>
      <c r="K25" s="290">
        <v>0</v>
      </c>
      <c r="L25" s="289">
        <v>0</v>
      </c>
      <c r="M25" s="290">
        <v>0</v>
      </c>
      <c r="N25" s="312">
        <f t="shared" ref="N25:N32" si="13">F25+G25+L25</f>
        <v>300000</v>
      </c>
      <c r="O25" s="310">
        <v>0</v>
      </c>
      <c r="P25" s="309">
        <f t="shared" si="8"/>
        <v>300000</v>
      </c>
      <c r="Q25" s="334">
        <v>0</v>
      </c>
      <c r="R25" s="328">
        <v>150000</v>
      </c>
      <c r="S25" s="335">
        <v>0</v>
      </c>
      <c r="T25" s="277">
        <v>10000</v>
      </c>
      <c r="U25" s="343">
        <v>6000</v>
      </c>
      <c r="V25" s="331">
        <f t="shared" si="1"/>
        <v>166000</v>
      </c>
      <c r="W25" s="332">
        <f t="shared" si="2"/>
        <v>134000</v>
      </c>
      <c r="X25" s="344"/>
      <c r="Y25" s="363">
        <v>0</v>
      </c>
      <c r="Z25" s="363">
        <v>0</v>
      </c>
      <c r="AA25" s="364">
        <f t="shared" ref="AA25:AA48" si="14">Y25+Z25</f>
        <v>0</v>
      </c>
      <c r="AC25" s="362"/>
    </row>
    <row r="26" s="247" customFormat="1" ht="18.75" spans="1:29">
      <c r="A26" s="67">
        <v>20</v>
      </c>
      <c r="B26" s="76" t="s">
        <v>133</v>
      </c>
      <c r="C26" s="77" t="s">
        <v>129</v>
      </c>
      <c r="D26" s="69" t="s">
        <v>130</v>
      </c>
      <c r="E26" s="69" t="s">
        <v>80</v>
      </c>
      <c r="F26" s="92">
        <v>300000</v>
      </c>
      <c r="G26" s="267">
        <v>0</v>
      </c>
      <c r="H26" s="265">
        <v>0</v>
      </c>
      <c r="I26" s="287">
        <v>0</v>
      </c>
      <c r="J26" s="287">
        <v>0</v>
      </c>
      <c r="K26" s="287">
        <v>0</v>
      </c>
      <c r="L26" s="99">
        <v>0</v>
      </c>
      <c r="M26" s="287">
        <v>0</v>
      </c>
      <c r="N26" s="215">
        <f t="shared" si="13"/>
        <v>300000</v>
      </c>
      <c r="O26" s="78">
        <f t="shared" si="7"/>
        <v>30000</v>
      </c>
      <c r="P26" s="302">
        <f t="shared" si="8"/>
        <v>270000</v>
      </c>
      <c r="Q26" s="318">
        <f t="shared" si="9"/>
        <v>0</v>
      </c>
      <c r="R26" s="324">
        <v>135000</v>
      </c>
      <c r="S26" s="320">
        <v>0</v>
      </c>
      <c r="T26" s="172">
        <v>1000</v>
      </c>
      <c r="U26" s="339">
        <v>6000</v>
      </c>
      <c r="V26" s="321">
        <f t="shared" si="1"/>
        <v>172000</v>
      </c>
      <c r="W26" s="79">
        <f t="shared" si="2"/>
        <v>128000</v>
      </c>
      <c r="X26" s="338"/>
      <c r="Y26" s="354">
        <f t="shared" si="10"/>
        <v>30000</v>
      </c>
      <c r="Z26" s="354">
        <f t="shared" si="11"/>
        <v>30000</v>
      </c>
      <c r="AA26" s="355">
        <f t="shared" si="14"/>
        <v>60000</v>
      </c>
      <c r="AC26" s="241"/>
    </row>
    <row r="27" s="247" customFormat="1" ht="18.75" spans="1:29">
      <c r="A27" s="67">
        <v>21</v>
      </c>
      <c r="B27" s="93" t="s">
        <v>137</v>
      </c>
      <c r="C27" s="77" t="s">
        <v>129</v>
      </c>
      <c r="D27" s="69" t="s">
        <v>130</v>
      </c>
      <c r="E27" s="69" t="s">
        <v>80</v>
      </c>
      <c r="F27" s="92">
        <v>300000</v>
      </c>
      <c r="G27" s="267">
        <v>0</v>
      </c>
      <c r="H27" s="265">
        <v>0</v>
      </c>
      <c r="I27" s="287">
        <v>0</v>
      </c>
      <c r="J27" s="287">
        <v>0</v>
      </c>
      <c r="K27" s="287">
        <v>0</v>
      </c>
      <c r="L27" s="99">
        <v>0</v>
      </c>
      <c r="M27" s="287">
        <v>0</v>
      </c>
      <c r="N27" s="215">
        <f t="shared" si="13"/>
        <v>300000</v>
      </c>
      <c r="O27" s="78">
        <f t="shared" si="7"/>
        <v>30000</v>
      </c>
      <c r="P27" s="302">
        <f t="shared" si="8"/>
        <v>270000</v>
      </c>
      <c r="Q27" s="318">
        <f t="shared" si="9"/>
        <v>0</v>
      </c>
      <c r="R27" s="324">
        <v>100000</v>
      </c>
      <c r="S27" s="320">
        <v>0</v>
      </c>
      <c r="T27" s="172">
        <v>0</v>
      </c>
      <c r="U27" s="339">
        <v>0</v>
      </c>
      <c r="V27" s="321">
        <f t="shared" si="1"/>
        <v>130000</v>
      </c>
      <c r="W27" s="79">
        <f t="shared" si="2"/>
        <v>170000</v>
      </c>
      <c r="X27" s="338"/>
      <c r="Y27" s="354">
        <f t="shared" si="10"/>
        <v>30000</v>
      </c>
      <c r="Z27" s="354">
        <f t="shared" si="11"/>
        <v>30000</v>
      </c>
      <c r="AA27" s="355">
        <f t="shared" si="14"/>
        <v>60000</v>
      </c>
      <c r="AC27" s="241"/>
    </row>
    <row r="28" s="247" customFormat="1" ht="18.75" spans="1:29">
      <c r="A28" s="67">
        <v>22</v>
      </c>
      <c r="B28" s="76" t="s">
        <v>140</v>
      </c>
      <c r="C28" s="77" t="s">
        <v>129</v>
      </c>
      <c r="D28" s="69" t="s">
        <v>130</v>
      </c>
      <c r="E28" s="69" t="s">
        <v>80</v>
      </c>
      <c r="F28" s="92">
        <v>300000</v>
      </c>
      <c r="G28" s="267">
        <v>0</v>
      </c>
      <c r="H28" s="265">
        <v>0</v>
      </c>
      <c r="I28" s="287">
        <v>0</v>
      </c>
      <c r="J28" s="287">
        <v>0</v>
      </c>
      <c r="K28" s="287">
        <v>0</v>
      </c>
      <c r="L28" s="99">
        <v>0</v>
      </c>
      <c r="M28" s="287">
        <v>0</v>
      </c>
      <c r="N28" s="215">
        <f t="shared" si="13"/>
        <v>300000</v>
      </c>
      <c r="O28" s="78">
        <f t="shared" si="7"/>
        <v>30000</v>
      </c>
      <c r="P28" s="302">
        <f t="shared" si="8"/>
        <v>270000</v>
      </c>
      <c r="Q28" s="318">
        <f t="shared" si="9"/>
        <v>0</v>
      </c>
      <c r="R28" s="324">
        <v>100000</v>
      </c>
      <c r="S28" s="320">
        <v>0</v>
      </c>
      <c r="T28" s="172">
        <v>0</v>
      </c>
      <c r="U28" s="339">
        <v>6000</v>
      </c>
      <c r="V28" s="321">
        <f t="shared" si="1"/>
        <v>136000</v>
      </c>
      <c r="W28" s="79">
        <f t="shared" si="2"/>
        <v>164000</v>
      </c>
      <c r="X28" s="338"/>
      <c r="Y28" s="354">
        <f t="shared" si="10"/>
        <v>30000</v>
      </c>
      <c r="Z28" s="354">
        <f t="shared" si="11"/>
        <v>30000</v>
      </c>
      <c r="AA28" s="355">
        <f t="shared" si="14"/>
        <v>60000</v>
      </c>
      <c r="AC28" s="241"/>
    </row>
    <row r="29" s="247" customFormat="1" ht="18.75" spans="1:29">
      <c r="A29" s="67">
        <v>23</v>
      </c>
      <c r="B29" s="76" t="s">
        <v>143</v>
      </c>
      <c r="C29" s="77" t="s">
        <v>129</v>
      </c>
      <c r="D29" s="69" t="s">
        <v>130</v>
      </c>
      <c r="E29" s="69" t="s">
        <v>80</v>
      </c>
      <c r="F29" s="92">
        <v>300000</v>
      </c>
      <c r="G29" s="267">
        <v>0</v>
      </c>
      <c r="H29" s="265">
        <v>0</v>
      </c>
      <c r="I29" s="287">
        <v>0</v>
      </c>
      <c r="J29" s="287">
        <v>0</v>
      </c>
      <c r="K29" s="287">
        <v>0</v>
      </c>
      <c r="L29" s="99">
        <v>0</v>
      </c>
      <c r="M29" s="287">
        <v>0</v>
      </c>
      <c r="N29" s="215">
        <f t="shared" si="13"/>
        <v>300000</v>
      </c>
      <c r="O29" s="78">
        <f t="shared" si="7"/>
        <v>30000</v>
      </c>
      <c r="P29" s="302">
        <f t="shared" si="8"/>
        <v>270000</v>
      </c>
      <c r="Q29" s="318">
        <f t="shared" si="9"/>
        <v>0</v>
      </c>
      <c r="R29" s="324">
        <v>0</v>
      </c>
      <c r="S29" s="320">
        <v>0</v>
      </c>
      <c r="T29" s="172">
        <v>0</v>
      </c>
      <c r="U29" s="339">
        <v>6000</v>
      </c>
      <c r="V29" s="321">
        <f t="shared" si="1"/>
        <v>36000</v>
      </c>
      <c r="W29" s="79">
        <f t="shared" si="2"/>
        <v>264000</v>
      </c>
      <c r="X29" s="338"/>
      <c r="Y29" s="354">
        <f t="shared" si="10"/>
        <v>30000</v>
      </c>
      <c r="Z29" s="354">
        <f t="shared" si="11"/>
        <v>30000</v>
      </c>
      <c r="AA29" s="355">
        <f t="shared" si="14"/>
        <v>60000</v>
      </c>
      <c r="AC29" s="241"/>
    </row>
    <row r="30" s="248" customFormat="1" ht="18.75" spans="1:29">
      <c r="A30" s="67">
        <v>24</v>
      </c>
      <c r="B30" s="94" t="s">
        <v>147</v>
      </c>
      <c r="C30" s="77" t="s">
        <v>129</v>
      </c>
      <c r="D30" s="69" t="s">
        <v>130</v>
      </c>
      <c r="E30" s="69" t="s">
        <v>80</v>
      </c>
      <c r="F30" s="92">
        <v>300000</v>
      </c>
      <c r="G30" s="267">
        <v>0</v>
      </c>
      <c r="H30" s="265">
        <v>0</v>
      </c>
      <c r="I30" s="287">
        <v>0</v>
      </c>
      <c r="J30" s="287">
        <v>0</v>
      </c>
      <c r="K30" s="287">
        <v>0</v>
      </c>
      <c r="L30" s="99">
        <v>0</v>
      </c>
      <c r="M30" s="287">
        <v>0</v>
      </c>
      <c r="N30" s="215">
        <f t="shared" si="13"/>
        <v>300000</v>
      </c>
      <c r="O30" s="78">
        <f t="shared" si="7"/>
        <v>30000</v>
      </c>
      <c r="P30" s="302">
        <f t="shared" si="8"/>
        <v>270000</v>
      </c>
      <c r="Q30" s="318">
        <f t="shared" si="9"/>
        <v>0</v>
      </c>
      <c r="R30" s="324">
        <v>0</v>
      </c>
      <c r="S30" s="320">
        <v>0</v>
      </c>
      <c r="T30" s="172">
        <v>0</v>
      </c>
      <c r="U30" s="339">
        <v>0</v>
      </c>
      <c r="V30" s="321">
        <f t="shared" si="1"/>
        <v>30000</v>
      </c>
      <c r="W30" s="79">
        <f t="shared" si="2"/>
        <v>270000</v>
      </c>
      <c r="X30" s="345"/>
      <c r="Y30" s="354">
        <f t="shared" si="10"/>
        <v>30000</v>
      </c>
      <c r="Z30" s="354">
        <f t="shared" si="11"/>
        <v>30000</v>
      </c>
      <c r="AA30" s="355">
        <f t="shared" si="14"/>
        <v>60000</v>
      </c>
      <c r="AC30" s="241"/>
    </row>
    <row r="31" s="249" customFormat="1" ht="18.75" spans="1:29">
      <c r="A31" s="273">
        <v>25</v>
      </c>
      <c r="B31" s="274" t="s">
        <v>151</v>
      </c>
      <c r="C31" s="285" t="s">
        <v>129</v>
      </c>
      <c r="D31" s="276" t="s">
        <v>130</v>
      </c>
      <c r="E31" s="276" t="s">
        <v>80</v>
      </c>
      <c r="F31" s="286">
        <v>300000</v>
      </c>
      <c r="G31" s="278">
        <v>0</v>
      </c>
      <c r="H31" s="279">
        <v>0</v>
      </c>
      <c r="I31" s="290">
        <v>0</v>
      </c>
      <c r="J31" s="290">
        <v>0</v>
      </c>
      <c r="K31" s="290">
        <v>0</v>
      </c>
      <c r="L31" s="289">
        <v>0</v>
      </c>
      <c r="M31" s="290">
        <v>0</v>
      </c>
      <c r="N31" s="312">
        <f t="shared" si="13"/>
        <v>300000</v>
      </c>
      <c r="O31" s="310">
        <v>0</v>
      </c>
      <c r="P31" s="309">
        <f t="shared" si="8"/>
        <v>300000</v>
      </c>
      <c r="Q31" s="334">
        <v>0</v>
      </c>
      <c r="R31" s="328">
        <v>150000</v>
      </c>
      <c r="S31" s="335">
        <v>0</v>
      </c>
      <c r="T31" s="277">
        <v>0</v>
      </c>
      <c r="U31" s="343">
        <v>0</v>
      </c>
      <c r="V31" s="331">
        <f t="shared" si="1"/>
        <v>150000</v>
      </c>
      <c r="W31" s="332">
        <f t="shared" si="2"/>
        <v>150000</v>
      </c>
      <c r="X31" s="337"/>
      <c r="Y31" s="363">
        <v>0</v>
      </c>
      <c r="Z31" s="363">
        <v>0</v>
      </c>
      <c r="AA31" s="364">
        <f t="shared" si="14"/>
        <v>0</v>
      </c>
      <c r="AC31" s="362"/>
    </row>
    <row r="32" s="246" customFormat="1" ht="18.75" spans="1:29">
      <c r="A32" s="273">
        <v>26</v>
      </c>
      <c r="B32" s="274" t="s">
        <v>153</v>
      </c>
      <c r="C32" s="285" t="s">
        <v>129</v>
      </c>
      <c r="D32" s="276" t="s">
        <v>130</v>
      </c>
      <c r="E32" s="276" t="s">
        <v>80</v>
      </c>
      <c r="F32" s="286">
        <v>300000</v>
      </c>
      <c r="G32" s="278">
        <v>0</v>
      </c>
      <c r="H32" s="279">
        <v>0</v>
      </c>
      <c r="I32" s="290">
        <v>0</v>
      </c>
      <c r="J32" s="290">
        <v>0</v>
      </c>
      <c r="K32" s="290">
        <v>0</v>
      </c>
      <c r="L32" s="289">
        <v>0</v>
      </c>
      <c r="M32" s="290">
        <v>0</v>
      </c>
      <c r="N32" s="312">
        <f t="shared" si="13"/>
        <v>300000</v>
      </c>
      <c r="O32" s="310">
        <v>0</v>
      </c>
      <c r="P32" s="309">
        <f t="shared" si="8"/>
        <v>300000</v>
      </c>
      <c r="Q32" s="334">
        <v>0</v>
      </c>
      <c r="R32" s="328">
        <v>150000</v>
      </c>
      <c r="S32" s="335">
        <v>0</v>
      </c>
      <c r="T32" s="277">
        <v>15000</v>
      </c>
      <c r="U32" s="343">
        <v>6000</v>
      </c>
      <c r="V32" s="331">
        <f t="shared" si="1"/>
        <v>171000</v>
      </c>
      <c r="W32" s="332">
        <f t="shared" si="2"/>
        <v>129000</v>
      </c>
      <c r="X32" s="337"/>
      <c r="Y32" s="363">
        <v>0</v>
      </c>
      <c r="Z32" s="363">
        <v>0</v>
      </c>
      <c r="AA32" s="364">
        <f t="shared" si="14"/>
        <v>0</v>
      </c>
      <c r="AC32" s="362"/>
    </row>
    <row r="33" s="247" customFormat="1" ht="26.25" customHeight="1" spans="1:29">
      <c r="A33" s="67">
        <v>27</v>
      </c>
      <c r="B33" s="76" t="s">
        <v>156</v>
      </c>
      <c r="C33" s="81" t="s">
        <v>157</v>
      </c>
      <c r="D33" s="69" t="s">
        <v>130</v>
      </c>
      <c r="E33" s="69" t="s">
        <v>80</v>
      </c>
      <c r="F33" s="92">
        <v>300000</v>
      </c>
      <c r="G33" s="267">
        <v>0</v>
      </c>
      <c r="H33" s="265">
        <v>0</v>
      </c>
      <c r="I33" s="287">
        <v>0</v>
      </c>
      <c r="J33" s="287">
        <v>0</v>
      </c>
      <c r="K33" s="287">
        <v>0</v>
      </c>
      <c r="L33" s="99">
        <v>0</v>
      </c>
      <c r="M33" s="287">
        <v>0</v>
      </c>
      <c r="N33" s="215">
        <v>300000</v>
      </c>
      <c r="O33" s="78">
        <f t="shared" si="7"/>
        <v>30000</v>
      </c>
      <c r="P33" s="302">
        <f t="shared" si="8"/>
        <v>270000</v>
      </c>
      <c r="Q33" s="318">
        <f t="shared" si="9"/>
        <v>0</v>
      </c>
      <c r="R33" s="324">
        <v>135000</v>
      </c>
      <c r="S33" s="320">
        <v>0</v>
      </c>
      <c r="T33" s="172">
        <v>2000</v>
      </c>
      <c r="U33" s="339">
        <v>0</v>
      </c>
      <c r="V33" s="321">
        <f t="shared" si="1"/>
        <v>167000</v>
      </c>
      <c r="W33" s="79">
        <f t="shared" si="2"/>
        <v>133000</v>
      </c>
      <c r="X33" s="346"/>
      <c r="Y33" s="354">
        <f t="shared" si="10"/>
        <v>30000</v>
      </c>
      <c r="Z33" s="354">
        <f t="shared" si="11"/>
        <v>30000</v>
      </c>
      <c r="AA33" s="355">
        <f t="shared" si="14"/>
        <v>60000</v>
      </c>
      <c r="AC33" s="241"/>
    </row>
    <row r="34" s="247" customFormat="1" ht="18.75" spans="1:29">
      <c r="A34" s="67">
        <v>28</v>
      </c>
      <c r="B34" s="76" t="s">
        <v>159</v>
      </c>
      <c r="C34" s="95" t="s">
        <v>129</v>
      </c>
      <c r="D34" s="69" t="s">
        <v>130</v>
      </c>
      <c r="E34" s="69" t="s">
        <v>80</v>
      </c>
      <c r="F34" s="92">
        <v>300000</v>
      </c>
      <c r="G34" s="267">
        <v>0</v>
      </c>
      <c r="H34" s="265">
        <v>0</v>
      </c>
      <c r="I34" s="287">
        <v>0</v>
      </c>
      <c r="J34" s="287">
        <v>0</v>
      </c>
      <c r="K34" s="287">
        <v>0</v>
      </c>
      <c r="L34" s="99">
        <v>0</v>
      </c>
      <c r="M34" s="287">
        <v>0</v>
      </c>
      <c r="N34" s="215">
        <v>300000</v>
      </c>
      <c r="O34" s="78">
        <f t="shared" si="7"/>
        <v>30000</v>
      </c>
      <c r="P34" s="302">
        <f t="shared" si="8"/>
        <v>270000</v>
      </c>
      <c r="Q34" s="318">
        <f t="shared" si="9"/>
        <v>0</v>
      </c>
      <c r="R34" s="324">
        <v>135000</v>
      </c>
      <c r="S34" s="320">
        <v>0</v>
      </c>
      <c r="T34" s="172">
        <v>1000</v>
      </c>
      <c r="U34" s="339">
        <v>0</v>
      </c>
      <c r="V34" s="321">
        <f t="shared" si="1"/>
        <v>166000</v>
      </c>
      <c r="W34" s="79">
        <f t="shared" si="2"/>
        <v>134000</v>
      </c>
      <c r="X34" s="346"/>
      <c r="Y34" s="354">
        <f t="shared" si="10"/>
        <v>30000</v>
      </c>
      <c r="Z34" s="354">
        <f t="shared" si="11"/>
        <v>30000</v>
      </c>
      <c r="AA34" s="355">
        <f t="shared" si="14"/>
        <v>60000</v>
      </c>
      <c r="AC34" s="241"/>
    </row>
    <row r="35" s="247" customFormat="1" ht="18.75" spans="1:29">
      <c r="A35" s="67">
        <v>29</v>
      </c>
      <c r="B35" s="96" t="s">
        <v>264</v>
      </c>
      <c r="C35" s="77" t="s">
        <v>164</v>
      </c>
      <c r="D35" s="69" t="s">
        <v>52</v>
      </c>
      <c r="E35" s="69" t="s">
        <v>80</v>
      </c>
      <c r="F35" s="92">
        <v>350000</v>
      </c>
      <c r="G35" s="267">
        <v>0</v>
      </c>
      <c r="H35" s="265">
        <v>0</v>
      </c>
      <c r="I35" s="287">
        <v>0</v>
      </c>
      <c r="J35" s="287">
        <v>0</v>
      </c>
      <c r="K35" s="287">
        <v>0</v>
      </c>
      <c r="L35" s="99">
        <v>0</v>
      </c>
      <c r="M35" s="287">
        <v>0</v>
      </c>
      <c r="N35" s="215">
        <f>F35+G35+L35</f>
        <v>350000</v>
      </c>
      <c r="O35" s="78">
        <f t="shared" si="7"/>
        <v>35000</v>
      </c>
      <c r="P35" s="302">
        <f t="shared" si="8"/>
        <v>315000</v>
      </c>
      <c r="Q35" s="318">
        <f t="shared" si="9"/>
        <v>3600</v>
      </c>
      <c r="R35" s="324">
        <v>0</v>
      </c>
      <c r="S35" s="320">
        <v>0</v>
      </c>
      <c r="T35" s="172">
        <v>0</v>
      </c>
      <c r="U35" s="339">
        <v>7000</v>
      </c>
      <c r="V35" s="321">
        <f t="shared" si="1"/>
        <v>45600</v>
      </c>
      <c r="W35" s="79">
        <f t="shared" si="2"/>
        <v>304400</v>
      </c>
      <c r="X35" s="346"/>
      <c r="Y35" s="354">
        <f t="shared" si="10"/>
        <v>35000</v>
      </c>
      <c r="Z35" s="354">
        <f t="shared" si="11"/>
        <v>35000</v>
      </c>
      <c r="AA35" s="355">
        <f t="shared" si="14"/>
        <v>70000</v>
      </c>
      <c r="AC35" s="241"/>
    </row>
    <row r="36" s="247" customFormat="1" ht="18.75" spans="1:29">
      <c r="A36" s="67">
        <v>30</v>
      </c>
      <c r="B36" s="96" t="s">
        <v>168</v>
      </c>
      <c r="C36" s="77" t="s">
        <v>169</v>
      </c>
      <c r="D36" s="69" t="s">
        <v>52</v>
      </c>
      <c r="E36" s="69" t="s">
        <v>80</v>
      </c>
      <c r="F36" s="92">
        <v>300000</v>
      </c>
      <c r="G36" s="267">
        <v>0</v>
      </c>
      <c r="H36" s="265">
        <v>0</v>
      </c>
      <c r="I36" s="287">
        <v>0</v>
      </c>
      <c r="J36" s="287">
        <v>0</v>
      </c>
      <c r="K36" s="287">
        <v>0</v>
      </c>
      <c r="L36" s="99">
        <v>0</v>
      </c>
      <c r="M36" s="287">
        <v>0</v>
      </c>
      <c r="N36" s="215">
        <v>300000</v>
      </c>
      <c r="O36" s="78">
        <f t="shared" si="7"/>
        <v>30000</v>
      </c>
      <c r="P36" s="302">
        <f t="shared" si="8"/>
        <v>270000</v>
      </c>
      <c r="Q36" s="318">
        <f t="shared" si="9"/>
        <v>0</v>
      </c>
      <c r="R36" s="324">
        <v>0</v>
      </c>
      <c r="S36" s="320">
        <v>0</v>
      </c>
      <c r="T36" s="172">
        <v>0</v>
      </c>
      <c r="U36" s="339">
        <v>0</v>
      </c>
      <c r="V36" s="321">
        <f t="shared" si="1"/>
        <v>30000</v>
      </c>
      <c r="W36" s="79">
        <f t="shared" si="2"/>
        <v>270000</v>
      </c>
      <c r="X36" s="346"/>
      <c r="Y36" s="354">
        <f t="shared" si="10"/>
        <v>30000</v>
      </c>
      <c r="Z36" s="354">
        <f t="shared" si="11"/>
        <v>30000</v>
      </c>
      <c r="AA36" s="355">
        <f t="shared" si="14"/>
        <v>60000</v>
      </c>
      <c r="AC36" s="241"/>
    </row>
    <row r="37" s="250" customFormat="1" ht="18.75" spans="1:29">
      <c r="A37" s="67">
        <v>31</v>
      </c>
      <c r="B37" s="97" t="s">
        <v>174</v>
      </c>
      <c r="C37" s="98" t="s">
        <v>175</v>
      </c>
      <c r="D37" s="69" t="s">
        <v>176</v>
      </c>
      <c r="E37" s="69" t="s">
        <v>80</v>
      </c>
      <c r="F37" s="86">
        <v>517391</v>
      </c>
      <c r="G37" s="267">
        <v>0</v>
      </c>
      <c r="H37" s="287">
        <v>0</v>
      </c>
      <c r="I37" s="287">
        <v>0</v>
      </c>
      <c r="J37" s="287">
        <v>0</v>
      </c>
      <c r="K37" s="287">
        <v>0</v>
      </c>
      <c r="L37" s="99">
        <v>0</v>
      </c>
      <c r="M37" s="287">
        <v>0</v>
      </c>
      <c r="N37" s="223">
        <v>517391</v>
      </c>
      <c r="O37" s="78">
        <f t="shared" si="7"/>
        <v>51739.1</v>
      </c>
      <c r="P37" s="302">
        <f t="shared" si="8"/>
        <v>465651.9</v>
      </c>
      <c r="Q37" s="318">
        <f t="shared" si="9"/>
        <v>15652.152</v>
      </c>
      <c r="R37" s="324">
        <v>0</v>
      </c>
      <c r="S37" s="320">
        <v>0</v>
      </c>
      <c r="T37" s="172">
        <v>4000</v>
      </c>
      <c r="U37" s="339">
        <v>0</v>
      </c>
      <c r="V37" s="321">
        <f t="shared" si="1"/>
        <v>71391.252</v>
      </c>
      <c r="W37" s="79">
        <f t="shared" si="2"/>
        <v>445999.748</v>
      </c>
      <c r="X37" s="346"/>
      <c r="Y37" s="354">
        <f t="shared" si="10"/>
        <v>51739.1</v>
      </c>
      <c r="Z37" s="354">
        <f t="shared" si="11"/>
        <v>51739.1</v>
      </c>
      <c r="AA37" s="355">
        <f t="shared" si="14"/>
        <v>103478.2</v>
      </c>
      <c r="AB37" s="366"/>
      <c r="AC37" s="241"/>
    </row>
    <row r="38" s="247" customFormat="1" ht="18.75" spans="1:29">
      <c r="A38" s="67">
        <v>32</v>
      </c>
      <c r="B38" s="97" t="s">
        <v>183</v>
      </c>
      <c r="C38" s="87" t="s">
        <v>184</v>
      </c>
      <c r="D38" s="69" t="s">
        <v>71</v>
      </c>
      <c r="E38" s="69" t="s">
        <v>80</v>
      </c>
      <c r="F38" s="86">
        <v>457004</v>
      </c>
      <c r="G38" s="267">
        <v>0</v>
      </c>
      <c r="H38" s="287">
        <v>0</v>
      </c>
      <c r="I38" s="287">
        <v>0</v>
      </c>
      <c r="J38" s="287">
        <v>0</v>
      </c>
      <c r="K38" s="287">
        <v>0</v>
      </c>
      <c r="L38" s="99">
        <v>0</v>
      </c>
      <c r="M38" s="287">
        <v>0</v>
      </c>
      <c r="N38" s="223">
        <v>457004</v>
      </c>
      <c r="O38" s="78">
        <f t="shared" si="7"/>
        <v>45700.4</v>
      </c>
      <c r="P38" s="302">
        <f t="shared" si="8"/>
        <v>411303.6</v>
      </c>
      <c r="Q38" s="318">
        <f t="shared" si="9"/>
        <v>11304.288</v>
      </c>
      <c r="R38" s="324">
        <v>0</v>
      </c>
      <c r="S38" s="320">
        <v>0</v>
      </c>
      <c r="T38" s="172">
        <v>5000</v>
      </c>
      <c r="U38" s="339">
        <v>0</v>
      </c>
      <c r="V38" s="321">
        <f t="shared" si="1"/>
        <v>62004.688</v>
      </c>
      <c r="W38" s="79">
        <f t="shared" si="2"/>
        <v>394999.312</v>
      </c>
      <c r="X38" s="346"/>
      <c r="Y38" s="354">
        <f t="shared" si="10"/>
        <v>45700.4</v>
      </c>
      <c r="Z38" s="354">
        <f t="shared" si="11"/>
        <v>45700.4</v>
      </c>
      <c r="AA38" s="355">
        <f t="shared" si="14"/>
        <v>91400.8</v>
      </c>
      <c r="AC38" s="241"/>
    </row>
    <row r="39" s="247" customFormat="1" ht="18.75" spans="1:29">
      <c r="A39" s="67">
        <v>33</v>
      </c>
      <c r="B39" s="96" t="s">
        <v>190</v>
      </c>
      <c r="C39" s="77" t="s">
        <v>70</v>
      </c>
      <c r="D39" s="69" t="s">
        <v>71</v>
      </c>
      <c r="E39" s="69" t="s">
        <v>80</v>
      </c>
      <c r="F39" s="92">
        <v>300000</v>
      </c>
      <c r="G39" s="267">
        <v>0</v>
      </c>
      <c r="H39" s="287">
        <v>0</v>
      </c>
      <c r="I39" s="287">
        <v>0</v>
      </c>
      <c r="J39" s="287">
        <v>0</v>
      </c>
      <c r="K39" s="287">
        <v>0</v>
      </c>
      <c r="L39" s="99">
        <v>0</v>
      </c>
      <c r="M39" s="287">
        <v>0</v>
      </c>
      <c r="N39" s="223">
        <v>300000</v>
      </c>
      <c r="O39" s="78">
        <f t="shared" si="7"/>
        <v>30000</v>
      </c>
      <c r="P39" s="302">
        <f t="shared" si="8"/>
        <v>270000</v>
      </c>
      <c r="Q39" s="318">
        <f t="shared" si="9"/>
        <v>0</v>
      </c>
      <c r="R39" s="324">
        <v>0</v>
      </c>
      <c r="S39" s="320">
        <v>0</v>
      </c>
      <c r="T39" s="172">
        <v>10000</v>
      </c>
      <c r="U39" s="339">
        <v>0</v>
      </c>
      <c r="V39" s="321">
        <f t="shared" si="1"/>
        <v>40000</v>
      </c>
      <c r="W39" s="79">
        <f t="shared" si="2"/>
        <v>260000</v>
      </c>
      <c r="X39" s="346"/>
      <c r="Y39" s="354">
        <f t="shared" si="10"/>
        <v>30000</v>
      </c>
      <c r="Z39" s="354">
        <f t="shared" si="11"/>
        <v>30000</v>
      </c>
      <c r="AA39" s="355">
        <f t="shared" si="14"/>
        <v>60000</v>
      </c>
      <c r="AC39" s="241"/>
    </row>
    <row r="40" s="246" customFormat="1" ht="18.75" spans="1:29">
      <c r="A40" s="273">
        <v>34</v>
      </c>
      <c r="B40" s="288" t="s">
        <v>203</v>
      </c>
      <c r="C40" s="285" t="s">
        <v>70</v>
      </c>
      <c r="D40" s="276" t="s">
        <v>71</v>
      </c>
      <c r="E40" s="276" t="s">
        <v>80</v>
      </c>
      <c r="F40" s="289">
        <v>300000</v>
      </c>
      <c r="G40" s="278"/>
      <c r="H40" s="290"/>
      <c r="I40" s="290"/>
      <c r="J40" s="290"/>
      <c r="K40" s="290"/>
      <c r="L40" s="289">
        <v>0</v>
      </c>
      <c r="M40" s="290">
        <v>0</v>
      </c>
      <c r="N40" s="313">
        <v>300000</v>
      </c>
      <c r="O40" s="310">
        <v>0</v>
      </c>
      <c r="P40" s="309">
        <f t="shared" si="8"/>
        <v>300000</v>
      </c>
      <c r="Q40" s="334">
        <v>0</v>
      </c>
      <c r="R40" s="328">
        <v>150000</v>
      </c>
      <c r="S40" s="335">
        <v>0</v>
      </c>
      <c r="T40" s="277">
        <v>0</v>
      </c>
      <c r="U40" s="343">
        <v>0</v>
      </c>
      <c r="V40" s="331">
        <f t="shared" si="1"/>
        <v>150000</v>
      </c>
      <c r="W40" s="332">
        <f t="shared" si="2"/>
        <v>150000</v>
      </c>
      <c r="X40" s="347"/>
      <c r="Y40" s="363">
        <v>0</v>
      </c>
      <c r="Z40" s="363">
        <v>0</v>
      </c>
      <c r="AA40" s="364">
        <f t="shared" si="14"/>
        <v>0</v>
      </c>
      <c r="AC40" s="362"/>
    </row>
    <row r="41" s="246" customFormat="1" ht="18.75" spans="1:29">
      <c r="A41" s="273">
        <v>35</v>
      </c>
      <c r="B41" s="288" t="s">
        <v>212</v>
      </c>
      <c r="C41" s="285" t="s">
        <v>70</v>
      </c>
      <c r="D41" s="276" t="s">
        <v>71</v>
      </c>
      <c r="E41" s="276" t="s">
        <v>80</v>
      </c>
      <c r="F41" s="289">
        <v>300000</v>
      </c>
      <c r="G41" s="278"/>
      <c r="H41" s="290"/>
      <c r="I41" s="290"/>
      <c r="J41" s="290"/>
      <c r="K41" s="290"/>
      <c r="L41" s="289">
        <v>0</v>
      </c>
      <c r="M41" s="290">
        <v>0</v>
      </c>
      <c r="N41" s="313">
        <v>300000</v>
      </c>
      <c r="O41" s="310">
        <v>0</v>
      </c>
      <c r="P41" s="309">
        <f t="shared" si="8"/>
        <v>300000</v>
      </c>
      <c r="Q41" s="334">
        <v>0</v>
      </c>
      <c r="R41" s="328">
        <v>150000</v>
      </c>
      <c r="S41" s="335">
        <v>0</v>
      </c>
      <c r="T41" s="277">
        <v>2000</v>
      </c>
      <c r="U41" s="343">
        <v>0</v>
      </c>
      <c r="V41" s="334">
        <f t="shared" si="1"/>
        <v>152000</v>
      </c>
      <c r="W41" s="348">
        <f t="shared" si="2"/>
        <v>148000</v>
      </c>
      <c r="X41" s="347"/>
      <c r="Y41" s="363">
        <v>0</v>
      </c>
      <c r="Z41" s="363">
        <v>0</v>
      </c>
      <c r="AA41" s="364">
        <f t="shared" si="14"/>
        <v>0</v>
      </c>
      <c r="AC41" s="362"/>
    </row>
    <row r="42" s="246" customFormat="1" ht="18.75" spans="1:29">
      <c r="A42" s="273">
        <v>36</v>
      </c>
      <c r="B42" s="291" t="s">
        <v>265</v>
      </c>
      <c r="C42" s="285" t="s">
        <v>70</v>
      </c>
      <c r="D42" s="276" t="s">
        <v>71</v>
      </c>
      <c r="E42" s="276" t="s">
        <v>80</v>
      </c>
      <c r="F42" s="289">
        <v>300000</v>
      </c>
      <c r="G42" s="278"/>
      <c r="H42" s="290"/>
      <c r="I42" s="290"/>
      <c r="J42" s="290"/>
      <c r="K42" s="290"/>
      <c r="L42" s="289">
        <v>0</v>
      </c>
      <c r="M42" s="290">
        <v>0</v>
      </c>
      <c r="N42" s="313">
        <v>300000</v>
      </c>
      <c r="O42" s="310">
        <v>0</v>
      </c>
      <c r="P42" s="309">
        <f t="shared" si="8"/>
        <v>300000</v>
      </c>
      <c r="Q42" s="334">
        <v>0</v>
      </c>
      <c r="R42" s="328">
        <v>150000</v>
      </c>
      <c r="S42" s="335">
        <v>0</v>
      </c>
      <c r="T42" s="277">
        <v>10000</v>
      </c>
      <c r="U42" s="343">
        <v>0</v>
      </c>
      <c r="V42" s="334">
        <f t="shared" si="1"/>
        <v>160000</v>
      </c>
      <c r="W42" s="348">
        <f t="shared" si="2"/>
        <v>140000</v>
      </c>
      <c r="X42" s="347"/>
      <c r="Y42" s="363">
        <v>0</v>
      </c>
      <c r="Z42" s="363">
        <v>0</v>
      </c>
      <c r="AA42" s="364">
        <f t="shared" si="14"/>
        <v>0</v>
      </c>
      <c r="AC42" s="362"/>
    </row>
    <row r="43" s="246" customFormat="1" ht="18.75" spans="1:29">
      <c r="A43" s="273">
        <v>37</v>
      </c>
      <c r="B43" s="291" t="s">
        <v>266</v>
      </c>
      <c r="C43" s="285" t="s">
        <v>70</v>
      </c>
      <c r="D43" s="276" t="s">
        <v>71</v>
      </c>
      <c r="E43" s="276" t="s">
        <v>80</v>
      </c>
      <c r="F43" s="289">
        <v>300000</v>
      </c>
      <c r="G43" s="278"/>
      <c r="H43" s="290"/>
      <c r="I43" s="290"/>
      <c r="J43" s="290"/>
      <c r="K43" s="290"/>
      <c r="L43" s="289">
        <v>0</v>
      </c>
      <c r="M43" s="290">
        <v>0</v>
      </c>
      <c r="N43" s="313">
        <v>300000</v>
      </c>
      <c r="O43" s="310">
        <v>0</v>
      </c>
      <c r="P43" s="309">
        <f t="shared" si="8"/>
        <v>300000</v>
      </c>
      <c r="Q43" s="334">
        <v>0</v>
      </c>
      <c r="R43" s="328">
        <v>0</v>
      </c>
      <c r="S43" s="335">
        <v>0</v>
      </c>
      <c r="T43" s="277">
        <v>0</v>
      </c>
      <c r="U43" s="343">
        <v>0</v>
      </c>
      <c r="V43" s="334">
        <f t="shared" si="1"/>
        <v>0</v>
      </c>
      <c r="W43" s="348">
        <f t="shared" si="2"/>
        <v>300000</v>
      </c>
      <c r="X43" s="347"/>
      <c r="Y43" s="363">
        <v>0</v>
      </c>
      <c r="Z43" s="363">
        <v>0</v>
      </c>
      <c r="AA43" s="364">
        <f t="shared" si="14"/>
        <v>0</v>
      </c>
      <c r="AC43" s="362"/>
    </row>
    <row r="44" s="246" customFormat="1" ht="18.75" spans="1:29">
      <c r="A44" s="273">
        <v>38</v>
      </c>
      <c r="B44" s="291" t="s">
        <v>267</v>
      </c>
      <c r="C44" s="285" t="s">
        <v>112</v>
      </c>
      <c r="D44" s="276" t="s">
        <v>42</v>
      </c>
      <c r="E44" s="276" t="s">
        <v>80</v>
      </c>
      <c r="F44" s="289">
        <v>300000</v>
      </c>
      <c r="G44" s="278"/>
      <c r="H44" s="290"/>
      <c r="I44" s="290"/>
      <c r="J44" s="290"/>
      <c r="K44" s="290"/>
      <c r="L44" s="289">
        <v>0</v>
      </c>
      <c r="M44" s="290">
        <v>0</v>
      </c>
      <c r="N44" s="313">
        <v>300000</v>
      </c>
      <c r="O44" s="310">
        <v>0</v>
      </c>
      <c r="P44" s="309">
        <f t="shared" si="8"/>
        <v>300000</v>
      </c>
      <c r="Q44" s="334">
        <v>0</v>
      </c>
      <c r="R44" s="328">
        <v>0</v>
      </c>
      <c r="S44" s="335">
        <v>0</v>
      </c>
      <c r="T44" s="277">
        <v>0</v>
      </c>
      <c r="U44" s="343">
        <v>0</v>
      </c>
      <c r="V44" s="334">
        <f t="shared" si="1"/>
        <v>0</v>
      </c>
      <c r="W44" s="348">
        <f t="shared" si="2"/>
        <v>300000</v>
      </c>
      <c r="X44" s="347"/>
      <c r="Y44" s="363">
        <v>0</v>
      </c>
      <c r="Z44" s="363">
        <v>0</v>
      </c>
      <c r="AA44" s="364">
        <f t="shared" si="14"/>
        <v>0</v>
      </c>
      <c r="AC44" s="362"/>
    </row>
    <row r="45" s="246" customFormat="1" ht="18.75" spans="1:29">
      <c r="A45" s="273">
        <v>39</v>
      </c>
      <c r="B45" s="291" t="s">
        <v>268</v>
      </c>
      <c r="C45" s="285" t="s">
        <v>129</v>
      </c>
      <c r="D45" s="276" t="s">
        <v>130</v>
      </c>
      <c r="E45" s="276" t="s">
        <v>80</v>
      </c>
      <c r="F45" s="289">
        <v>300000</v>
      </c>
      <c r="G45" s="278"/>
      <c r="H45" s="290"/>
      <c r="I45" s="290"/>
      <c r="J45" s="290"/>
      <c r="K45" s="290"/>
      <c r="L45" s="289">
        <v>0</v>
      </c>
      <c r="M45" s="290">
        <v>0</v>
      </c>
      <c r="N45" s="313">
        <v>300000</v>
      </c>
      <c r="O45" s="310">
        <v>0</v>
      </c>
      <c r="P45" s="309">
        <f t="shared" si="8"/>
        <v>300000</v>
      </c>
      <c r="Q45" s="334">
        <v>0</v>
      </c>
      <c r="R45" s="328">
        <v>150000</v>
      </c>
      <c r="S45" s="335">
        <v>0</v>
      </c>
      <c r="T45" s="277">
        <v>0</v>
      </c>
      <c r="U45" s="343">
        <v>6000</v>
      </c>
      <c r="V45" s="334">
        <f t="shared" si="1"/>
        <v>156000</v>
      </c>
      <c r="W45" s="348">
        <f t="shared" si="2"/>
        <v>144000</v>
      </c>
      <c r="X45" s="347"/>
      <c r="Y45" s="363">
        <v>0</v>
      </c>
      <c r="Z45" s="363">
        <v>0</v>
      </c>
      <c r="AA45" s="364">
        <f t="shared" si="14"/>
        <v>0</v>
      </c>
      <c r="AC45" s="362"/>
    </row>
    <row r="46" s="246" customFormat="1" ht="18.75" spans="1:29">
      <c r="A46" s="273">
        <v>40</v>
      </c>
      <c r="B46" s="291" t="s">
        <v>269</v>
      </c>
      <c r="C46" s="285" t="s">
        <v>129</v>
      </c>
      <c r="D46" s="276" t="s">
        <v>130</v>
      </c>
      <c r="E46" s="276" t="s">
        <v>80</v>
      </c>
      <c r="F46" s="289">
        <v>300000</v>
      </c>
      <c r="G46" s="278"/>
      <c r="H46" s="290"/>
      <c r="I46" s="290"/>
      <c r="J46" s="290"/>
      <c r="K46" s="290"/>
      <c r="L46" s="289">
        <v>0</v>
      </c>
      <c r="M46" s="290">
        <v>0</v>
      </c>
      <c r="N46" s="313">
        <v>300000</v>
      </c>
      <c r="O46" s="310">
        <v>0</v>
      </c>
      <c r="P46" s="309">
        <f t="shared" si="8"/>
        <v>300000</v>
      </c>
      <c r="Q46" s="334">
        <v>0</v>
      </c>
      <c r="R46" s="328">
        <v>150000</v>
      </c>
      <c r="S46" s="335">
        <v>0</v>
      </c>
      <c r="T46" s="277">
        <v>0</v>
      </c>
      <c r="U46" s="343">
        <v>6000</v>
      </c>
      <c r="V46" s="334">
        <f t="shared" si="1"/>
        <v>156000</v>
      </c>
      <c r="W46" s="348">
        <f t="shared" si="2"/>
        <v>144000</v>
      </c>
      <c r="X46" s="347"/>
      <c r="Y46" s="363">
        <v>0</v>
      </c>
      <c r="Z46" s="363">
        <v>0</v>
      </c>
      <c r="AA46" s="364">
        <f t="shared" si="14"/>
        <v>0</v>
      </c>
      <c r="AC46" s="362"/>
    </row>
    <row r="47" s="246" customFormat="1" ht="18.75" spans="1:29">
      <c r="A47" s="273">
        <v>41</v>
      </c>
      <c r="B47" s="291" t="s">
        <v>270</v>
      </c>
      <c r="C47" s="285" t="s">
        <v>129</v>
      </c>
      <c r="D47" s="276" t="s">
        <v>130</v>
      </c>
      <c r="E47" s="276" t="s">
        <v>80</v>
      </c>
      <c r="F47" s="289">
        <v>300000</v>
      </c>
      <c r="G47" s="278"/>
      <c r="H47" s="290"/>
      <c r="I47" s="290"/>
      <c r="J47" s="290"/>
      <c r="K47" s="290"/>
      <c r="L47" s="289">
        <v>0</v>
      </c>
      <c r="M47" s="290">
        <v>0</v>
      </c>
      <c r="N47" s="313">
        <v>300000</v>
      </c>
      <c r="O47" s="310">
        <v>0</v>
      </c>
      <c r="P47" s="309">
        <f t="shared" si="8"/>
        <v>300000</v>
      </c>
      <c r="Q47" s="334">
        <v>0</v>
      </c>
      <c r="R47" s="328">
        <v>150000</v>
      </c>
      <c r="S47" s="335">
        <v>0</v>
      </c>
      <c r="T47" s="277">
        <v>0</v>
      </c>
      <c r="U47" s="343">
        <v>6000</v>
      </c>
      <c r="V47" s="334">
        <f t="shared" si="1"/>
        <v>156000</v>
      </c>
      <c r="W47" s="348">
        <f t="shared" si="2"/>
        <v>144000</v>
      </c>
      <c r="X47" s="347"/>
      <c r="Y47" s="363">
        <v>0</v>
      </c>
      <c r="Z47" s="363">
        <v>0</v>
      </c>
      <c r="AA47" s="364">
        <f t="shared" si="14"/>
        <v>0</v>
      </c>
      <c r="AC47" s="362"/>
    </row>
    <row r="48" s="246" customFormat="1" ht="18.75" spans="1:29">
      <c r="A48" s="273">
        <v>42</v>
      </c>
      <c r="B48" s="291" t="s">
        <v>271</v>
      </c>
      <c r="C48" s="285" t="s">
        <v>129</v>
      </c>
      <c r="D48" s="276" t="s">
        <v>130</v>
      </c>
      <c r="E48" s="276" t="s">
        <v>80</v>
      </c>
      <c r="F48" s="289">
        <v>300000</v>
      </c>
      <c r="G48" s="278"/>
      <c r="H48" s="290"/>
      <c r="I48" s="290"/>
      <c r="J48" s="290"/>
      <c r="K48" s="290"/>
      <c r="L48" s="289">
        <v>0</v>
      </c>
      <c r="M48" s="290">
        <v>0</v>
      </c>
      <c r="N48" s="313">
        <v>300000</v>
      </c>
      <c r="O48" s="310">
        <v>0</v>
      </c>
      <c r="P48" s="309">
        <f t="shared" si="8"/>
        <v>300000</v>
      </c>
      <c r="Q48" s="334">
        <v>0</v>
      </c>
      <c r="R48" s="328">
        <v>150000</v>
      </c>
      <c r="S48" s="335">
        <v>0</v>
      </c>
      <c r="T48" s="277">
        <v>10000</v>
      </c>
      <c r="U48" s="343">
        <v>6000</v>
      </c>
      <c r="V48" s="334">
        <f t="shared" si="1"/>
        <v>166000</v>
      </c>
      <c r="W48" s="348">
        <f t="shared" si="2"/>
        <v>134000</v>
      </c>
      <c r="X48" s="347"/>
      <c r="Y48" s="363">
        <v>0</v>
      </c>
      <c r="Z48" s="363">
        <v>0</v>
      </c>
      <c r="AA48" s="364">
        <f t="shared" si="14"/>
        <v>0</v>
      </c>
      <c r="AC48" s="362"/>
    </row>
    <row r="49" spans="1:27">
      <c r="A49" s="292"/>
      <c r="B49" s="293"/>
      <c r="C49" s="294"/>
      <c r="D49" s="294"/>
      <c r="E49" s="294"/>
      <c r="F49" s="59">
        <f>SUM(F7:F48)</f>
        <v>15056396</v>
      </c>
      <c r="G49" s="295"/>
      <c r="H49" s="295"/>
      <c r="I49" s="295"/>
      <c r="J49" s="295"/>
      <c r="K49" s="295"/>
      <c r="L49" s="59">
        <v>300000</v>
      </c>
      <c r="M49" s="314"/>
      <c r="N49" s="59">
        <f>SUM(N7:N48)</f>
        <v>15356396</v>
      </c>
      <c r="O49" s="59">
        <f>SUM(O7:O48)</f>
        <v>1085639.6</v>
      </c>
      <c r="P49" s="315">
        <f>SUM(P7:P48)</f>
        <v>14270756.4</v>
      </c>
      <c r="Q49" s="59">
        <f>SUM(Q7:Q48)</f>
        <v>229960.38</v>
      </c>
      <c r="R49" s="59">
        <f>SUM(R7:R48)</f>
        <v>3260000</v>
      </c>
      <c r="S49" s="314"/>
      <c r="T49" s="59">
        <f>SUM(T7:T48)</f>
        <v>132000</v>
      </c>
      <c r="U49" s="59">
        <f>SUM(U7:U48)</f>
        <v>61000</v>
      </c>
      <c r="V49" s="349">
        <f>SUM(V7:V48)</f>
        <v>4768599.98</v>
      </c>
      <c r="W49" s="349">
        <f>SUM(W7:W48)</f>
        <v>10587796.02</v>
      </c>
      <c r="X49" s="350"/>
      <c r="Y49" s="367">
        <f>SUM(Y7:Y41)</f>
        <v>1085639.6</v>
      </c>
      <c r="Z49" s="367">
        <f>SUM(Z7:Z41)</f>
        <v>1085639.6</v>
      </c>
      <c r="AA49" s="367">
        <f>SUM(AA7:AA41)</f>
        <v>2171279.2</v>
      </c>
    </row>
    <row r="50" spans="1:27">
      <c r="A50" s="100"/>
      <c r="B50" s="101"/>
      <c r="C50" s="102"/>
      <c r="D50" s="102"/>
      <c r="E50" s="102"/>
      <c r="F50" s="103"/>
      <c r="G50" s="296"/>
      <c r="H50" s="296"/>
      <c r="I50" s="296"/>
      <c r="J50" s="296"/>
      <c r="K50" s="296"/>
      <c r="L50" s="103"/>
      <c r="M50" s="252"/>
      <c r="N50" s="103"/>
      <c r="O50" s="252"/>
      <c r="P50" s="252"/>
      <c r="Q50" s="103"/>
      <c r="R50" s="103"/>
      <c r="S50" s="252"/>
      <c r="T50" s="252"/>
      <c r="U50" s="252"/>
      <c r="V50" s="103"/>
      <c r="W50" s="296"/>
      <c r="X50" s="351"/>
      <c r="AA50" s="252"/>
    </row>
    <row r="51" ht="18.75" spans="1:27">
      <c r="A51" s="100"/>
      <c r="B51" s="101"/>
      <c r="C51" s="102"/>
      <c r="D51" s="102"/>
      <c r="E51" s="102"/>
      <c r="F51" s="103"/>
      <c r="G51" s="296"/>
      <c r="H51" s="296"/>
      <c r="I51" s="296"/>
      <c r="J51" s="296"/>
      <c r="K51" s="296"/>
      <c r="L51" s="103"/>
      <c r="M51" s="252"/>
      <c r="N51" s="103"/>
      <c r="O51" s="252"/>
      <c r="P51" s="252"/>
      <c r="Q51" s="103"/>
      <c r="R51" s="352"/>
      <c r="S51" s="252"/>
      <c r="T51" s="252"/>
      <c r="U51" s="252"/>
      <c r="V51" s="103"/>
      <c r="W51" s="296"/>
      <c r="AA51" s="252"/>
    </row>
    <row r="52" spans="1:27">
      <c r="A52" s="100"/>
      <c r="B52" s="101"/>
      <c r="C52" s="102"/>
      <c r="D52" s="102"/>
      <c r="E52" s="102"/>
      <c r="F52" s="103"/>
      <c r="G52" s="296"/>
      <c r="H52" s="296"/>
      <c r="I52" s="296"/>
      <c r="J52" s="296"/>
      <c r="K52" s="296"/>
      <c r="L52" s="103"/>
      <c r="M52" s="252"/>
      <c r="N52" s="103"/>
      <c r="O52" s="252"/>
      <c r="P52" s="252"/>
      <c r="Q52" s="103"/>
      <c r="R52" s="103"/>
      <c r="S52" s="252"/>
      <c r="T52" s="252"/>
      <c r="U52" s="252"/>
      <c r="V52" s="103"/>
      <c r="W52" s="296"/>
      <c r="AA52" s="252"/>
    </row>
    <row r="53" spans="1:27">
      <c r="A53" s="100"/>
      <c r="B53" s="101"/>
      <c r="C53" s="102"/>
      <c r="D53" s="102"/>
      <c r="E53" s="102"/>
      <c r="F53" s="103"/>
      <c r="G53" s="296"/>
      <c r="H53" s="296"/>
      <c r="I53" s="296"/>
      <c r="J53" s="296"/>
      <c r="K53" s="296"/>
      <c r="L53" s="103"/>
      <c r="M53" s="252"/>
      <c r="N53" s="103"/>
      <c r="O53" s="252"/>
      <c r="P53" s="252"/>
      <c r="Q53" s="103"/>
      <c r="R53" s="103"/>
      <c r="S53" s="252"/>
      <c r="T53" s="252"/>
      <c r="U53" s="252"/>
      <c r="V53" s="103"/>
      <c r="W53" s="296"/>
      <c r="AA53" s="252"/>
    </row>
    <row r="54" spans="1:27">
      <c r="A54" s="100"/>
      <c r="B54" s="101"/>
      <c r="C54" s="102"/>
      <c r="D54" s="102"/>
      <c r="E54" s="102"/>
      <c r="F54" s="103"/>
      <c r="G54" s="296"/>
      <c r="H54" s="296"/>
      <c r="I54" s="296"/>
      <c r="J54" s="296"/>
      <c r="K54" s="296"/>
      <c r="L54" s="103"/>
      <c r="M54" s="252"/>
      <c r="N54" s="103"/>
      <c r="O54" s="252"/>
      <c r="P54" s="252"/>
      <c r="Q54" s="103"/>
      <c r="R54" s="103"/>
      <c r="S54" s="252"/>
      <c r="T54" s="252"/>
      <c r="U54" s="252"/>
      <c r="V54" s="103"/>
      <c r="W54" s="296"/>
      <c r="AA54" s="252"/>
    </row>
    <row r="55" spans="1:27">
      <c r="A55" s="100"/>
      <c r="B55" s="101"/>
      <c r="C55" s="102"/>
      <c r="D55" s="102"/>
      <c r="E55" s="102"/>
      <c r="F55" s="103"/>
      <c r="G55" s="296"/>
      <c r="H55" s="296"/>
      <c r="I55" s="296"/>
      <c r="J55" s="296"/>
      <c r="K55" s="296"/>
      <c r="L55" s="103"/>
      <c r="M55" s="252"/>
      <c r="N55" s="103"/>
      <c r="O55" s="252"/>
      <c r="P55" s="252"/>
      <c r="Q55" s="103"/>
      <c r="R55" s="103"/>
      <c r="S55" s="252"/>
      <c r="T55" s="252"/>
      <c r="U55" s="252"/>
      <c r="V55" s="103"/>
      <c r="W55" s="296"/>
      <c r="AA55" s="252"/>
    </row>
    <row r="56" spans="1:27">
      <c r="A56" s="100"/>
      <c r="B56" s="101"/>
      <c r="C56" s="102"/>
      <c r="D56" s="102"/>
      <c r="E56" s="102"/>
      <c r="F56" s="103"/>
      <c r="G56" s="296"/>
      <c r="H56" s="296"/>
      <c r="I56" s="296"/>
      <c r="J56" s="296"/>
      <c r="K56" s="296"/>
      <c r="L56" s="103"/>
      <c r="M56" s="252"/>
      <c r="N56" s="103"/>
      <c r="O56" s="252"/>
      <c r="P56" s="252"/>
      <c r="Q56" s="103"/>
      <c r="R56" s="103"/>
      <c r="S56" s="252"/>
      <c r="T56" s="252"/>
      <c r="U56" s="252"/>
      <c r="V56" s="103"/>
      <c r="W56" s="296"/>
      <c r="AA56" s="252"/>
    </row>
    <row r="57" spans="1:27">
      <c r="A57" s="100"/>
      <c r="B57" s="101"/>
      <c r="C57" s="102"/>
      <c r="D57" s="102"/>
      <c r="E57" s="102"/>
      <c r="F57" s="103"/>
      <c r="G57" s="296"/>
      <c r="H57" s="296"/>
      <c r="I57" s="296"/>
      <c r="J57" s="296"/>
      <c r="K57" s="296"/>
      <c r="L57" s="103"/>
      <c r="M57" s="252"/>
      <c r="N57" s="103"/>
      <c r="O57" s="252"/>
      <c r="P57" s="252"/>
      <c r="Q57" s="103"/>
      <c r="R57" s="103"/>
      <c r="S57" s="252"/>
      <c r="T57" s="252"/>
      <c r="U57" s="252"/>
      <c r="V57" s="103"/>
      <c r="W57" s="296"/>
      <c r="AA57" s="252"/>
    </row>
    <row r="58" spans="1:27">
      <c r="A58" s="100"/>
      <c r="B58" s="101"/>
      <c r="C58" s="102"/>
      <c r="D58" s="102"/>
      <c r="E58" s="102"/>
      <c r="F58" s="103"/>
      <c r="G58" s="296"/>
      <c r="H58" s="296"/>
      <c r="I58" s="296"/>
      <c r="J58" s="296"/>
      <c r="K58" s="296"/>
      <c r="L58" s="103"/>
      <c r="M58" s="252"/>
      <c r="N58" s="103"/>
      <c r="O58" s="252"/>
      <c r="P58" s="252"/>
      <c r="Q58" s="103"/>
      <c r="R58" s="103"/>
      <c r="S58" s="252"/>
      <c r="T58" s="252"/>
      <c r="U58" s="252"/>
      <c r="V58" s="103"/>
      <c r="W58" s="296"/>
      <c r="AA58" s="252"/>
    </row>
    <row r="59" spans="1:27">
      <c r="A59" s="100"/>
      <c r="B59" s="101"/>
      <c r="C59" s="102"/>
      <c r="D59" s="102"/>
      <c r="E59" s="102"/>
      <c r="F59" s="103"/>
      <c r="G59" s="296"/>
      <c r="H59" s="296"/>
      <c r="I59" s="296"/>
      <c r="J59" s="296"/>
      <c r="K59" s="296"/>
      <c r="L59" s="103"/>
      <c r="M59" s="252"/>
      <c r="N59" s="103"/>
      <c r="O59" s="252"/>
      <c r="P59" s="252"/>
      <c r="Q59" s="103"/>
      <c r="R59" s="103"/>
      <c r="S59" s="252"/>
      <c r="T59" s="252"/>
      <c r="U59" s="252"/>
      <c r="V59" s="103"/>
      <c r="W59" s="296"/>
      <c r="AA59" s="252"/>
    </row>
    <row r="60" spans="1:27">
      <c r="A60" s="100"/>
      <c r="B60" s="101"/>
      <c r="C60" s="102"/>
      <c r="D60" s="102"/>
      <c r="E60" s="102"/>
      <c r="F60" s="103"/>
      <c r="G60" s="296"/>
      <c r="H60" s="296"/>
      <c r="I60" s="296"/>
      <c r="J60" s="296"/>
      <c r="K60" s="296"/>
      <c r="L60" s="103"/>
      <c r="M60" s="252"/>
      <c r="N60" s="103"/>
      <c r="O60" s="252"/>
      <c r="P60" s="252"/>
      <c r="Q60" s="103"/>
      <c r="R60" s="103"/>
      <c r="S60" s="252"/>
      <c r="T60" s="252"/>
      <c r="U60" s="252"/>
      <c r="V60" s="103"/>
      <c r="W60" s="296"/>
      <c r="AA60" s="252"/>
    </row>
    <row r="61" spans="1:27">
      <c r="A61" s="100"/>
      <c r="B61" s="101"/>
      <c r="C61" s="102"/>
      <c r="D61" s="102"/>
      <c r="E61" s="102"/>
      <c r="F61" s="103"/>
      <c r="G61" s="296"/>
      <c r="H61" s="296"/>
      <c r="I61" s="296"/>
      <c r="J61" s="296"/>
      <c r="K61" s="296"/>
      <c r="L61" s="103"/>
      <c r="M61" s="252"/>
      <c r="N61" s="103"/>
      <c r="O61" s="252"/>
      <c r="P61" s="252"/>
      <c r="Q61" s="103"/>
      <c r="R61" s="103"/>
      <c r="S61" s="252"/>
      <c r="T61" s="252"/>
      <c r="U61" s="252"/>
      <c r="V61" s="103"/>
      <c r="W61" s="296"/>
      <c r="AA61" s="252"/>
    </row>
    <row r="62" spans="1:27">
      <c r="A62" s="100"/>
      <c r="B62" s="101"/>
      <c r="C62" s="102"/>
      <c r="D62" s="102"/>
      <c r="E62" s="102"/>
      <c r="F62" s="103"/>
      <c r="G62" s="296"/>
      <c r="H62" s="296"/>
      <c r="I62" s="296"/>
      <c r="J62" s="296"/>
      <c r="K62" s="296"/>
      <c r="L62" s="103"/>
      <c r="M62" s="252"/>
      <c r="N62" s="103"/>
      <c r="O62" s="252"/>
      <c r="P62" s="252"/>
      <c r="Q62" s="103"/>
      <c r="R62" s="103"/>
      <c r="S62" s="252"/>
      <c r="T62" s="252"/>
      <c r="U62" s="252"/>
      <c r="V62" s="103"/>
      <c r="W62" s="296"/>
      <c r="AA62" s="252"/>
    </row>
    <row r="63" spans="1:27">
      <c r="A63" s="100"/>
      <c r="B63" s="101"/>
      <c r="C63" s="102"/>
      <c r="D63" s="102"/>
      <c r="E63" s="102"/>
      <c r="F63" s="103"/>
      <c r="G63" s="296"/>
      <c r="H63" s="296"/>
      <c r="I63" s="296"/>
      <c r="J63" s="296"/>
      <c r="K63" s="296"/>
      <c r="L63" s="103"/>
      <c r="M63" s="252"/>
      <c r="N63" s="103"/>
      <c r="O63" s="252"/>
      <c r="P63" s="252"/>
      <c r="Q63" s="103"/>
      <c r="R63" s="103"/>
      <c r="S63" s="252"/>
      <c r="T63" s="252"/>
      <c r="U63" s="252"/>
      <c r="V63" s="103"/>
      <c r="W63" s="296"/>
      <c r="AA63" s="252"/>
    </row>
    <row r="64" spans="1:27">
      <c r="A64" s="100"/>
      <c r="B64" s="101"/>
      <c r="C64" s="102"/>
      <c r="D64" s="102"/>
      <c r="E64" s="102"/>
      <c r="F64" s="103"/>
      <c r="G64" s="296"/>
      <c r="H64" s="296"/>
      <c r="I64" s="296"/>
      <c r="J64" s="296"/>
      <c r="K64" s="296"/>
      <c r="L64" s="103"/>
      <c r="M64" s="252"/>
      <c r="N64" s="103"/>
      <c r="O64" s="252"/>
      <c r="P64" s="252"/>
      <c r="Q64" s="103"/>
      <c r="R64" s="103"/>
      <c r="S64" s="252"/>
      <c r="T64" s="252"/>
      <c r="U64" s="252"/>
      <c r="V64" s="103"/>
      <c r="W64" s="296"/>
      <c r="AA64" s="252"/>
    </row>
    <row r="65" spans="1:27">
      <c r="A65" s="100"/>
      <c r="B65" s="101"/>
      <c r="C65" s="102"/>
      <c r="D65" s="102"/>
      <c r="E65" s="102"/>
      <c r="F65" s="103"/>
      <c r="G65" s="296"/>
      <c r="H65" s="296"/>
      <c r="I65" s="296"/>
      <c r="J65" s="296"/>
      <c r="K65" s="296"/>
      <c r="L65" s="103"/>
      <c r="M65" s="252"/>
      <c r="N65" s="103"/>
      <c r="O65" s="252"/>
      <c r="P65" s="252"/>
      <c r="Q65" s="103"/>
      <c r="R65" s="103"/>
      <c r="S65" s="252"/>
      <c r="T65" s="252"/>
      <c r="U65" s="252"/>
      <c r="V65" s="103"/>
      <c r="W65" s="296"/>
      <c r="AA65" s="252"/>
    </row>
    <row r="66" spans="1:27">
      <c r="A66" s="100"/>
      <c r="B66" s="101"/>
      <c r="C66" s="102"/>
      <c r="D66" s="102"/>
      <c r="E66" s="102"/>
      <c r="F66" s="103"/>
      <c r="G66" s="296"/>
      <c r="H66" s="296"/>
      <c r="I66" s="296"/>
      <c r="J66" s="296"/>
      <c r="K66" s="296"/>
      <c r="L66" s="103"/>
      <c r="M66" s="252"/>
      <c r="N66" s="103"/>
      <c r="O66" s="252"/>
      <c r="P66" s="252"/>
      <c r="Q66" s="103"/>
      <c r="R66" s="103"/>
      <c r="S66" s="252"/>
      <c r="T66" s="252"/>
      <c r="U66" s="252"/>
      <c r="V66" s="103"/>
      <c r="W66" s="296"/>
      <c r="AA66" s="252"/>
    </row>
    <row r="67" spans="1:27">
      <c r="A67" s="100"/>
      <c r="B67" s="101"/>
      <c r="C67" s="102"/>
      <c r="D67" s="102"/>
      <c r="E67" s="102"/>
      <c r="F67" s="103"/>
      <c r="G67" s="296"/>
      <c r="H67" s="296"/>
      <c r="I67" s="296"/>
      <c r="J67" s="296"/>
      <c r="K67" s="296"/>
      <c r="L67" s="103"/>
      <c r="M67" s="252"/>
      <c r="N67" s="103"/>
      <c r="O67" s="252"/>
      <c r="P67" s="252"/>
      <c r="Q67" s="103"/>
      <c r="R67" s="103"/>
      <c r="S67" s="252"/>
      <c r="T67" s="252"/>
      <c r="U67" s="252"/>
      <c r="V67" s="103"/>
      <c r="W67" s="296"/>
      <c r="AA67" s="252"/>
    </row>
    <row r="68" spans="1:27">
      <c r="A68" s="100"/>
      <c r="B68" s="101"/>
      <c r="C68" s="102"/>
      <c r="D68" s="102"/>
      <c r="E68" s="102"/>
      <c r="F68" s="103"/>
      <c r="G68" s="296"/>
      <c r="H68" s="296"/>
      <c r="I68" s="296"/>
      <c r="J68" s="296"/>
      <c r="K68" s="296"/>
      <c r="L68" s="103"/>
      <c r="M68" s="252"/>
      <c r="N68" s="103"/>
      <c r="O68" s="252"/>
      <c r="P68" s="252"/>
      <c r="Q68" s="103"/>
      <c r="R68" s="103"/>
      <c r="S68" s="252"/>
      <c r="T68" s="252"/>
      <c r="U68" s="252"/>
      <c r="V68" s="103"/>
      <c r="W68" s="296"/>
      <c r="AA68" s="252"/>
    </row>
    <row r="69" spans="1:27">
      <c r="A69" s="100"/>
      <c r="B69" s="101"/>
      <c r="C69" s="102"/>
      <c r="D69" s="102"/>
      <c r="E69" s="102"/>
      <c r="F69" s="103"/>
      <c r="G69" s="296"/>
      <c r="H69" s="296"/>
      <c r="I69" s="296"/>
      <c r="J69" s="296"/>
      <c r="K69" s="296"/>
      <c r="L69" s="103"/>
      <c r="M69" s="252"/>
      <c r="N69" s="103"/>
      <c r="O69" s="252"/>
      <c r="P69" s="252"/>
      <c r="Q69" s="103"/>
      <c r="R69" s="103"/>
      <c r="S69" s="252"/>
      <c r="T69" s="252"/>
      <c r="U69" s="252"/>
      <c r="V69" s="103"/>
      <c r="W69" s="296"/>
      <c r="AA69" s="252"/>
    </row>
    <row r="70" spans="1:27">
      <c r="A70" s="100"/>
      <c r="B70" s="101"/>
      <c r="C70" s="102"/>
      <c r="D70" s="102"/>
      <c r="E70" s="102"/>
      <c r="F70" s="103"/>
      <c r="G70" s="296"/>
      <c r="H70" s="296"/>
      <c r="I70" s="296"/>
      <c r="J70" s="296"/>
      <c r="K70" s="296"/>
      <c r="L70" s="103"/>
      <c r="M70" s="252"/>
      <c r="N70" s="103"/>
      <c r="O70" s="252"/>
      <c r="P70" s="252"/>
      <c r="Q70" s="103"/>
      <c r="R70" s="103"/>
      <c r="S70" s="252"/>
      <c r="T70" s="252"/>
      <c r="U70" s="252"/>
      <c r="V70" s="103"/>
      <c r="W70" s="296"/>
      <c r="AA70" s="252"/>
    </row>
    <row r="71" spans="1:27">
      <c r="A71" s="100"/>
      <c r="B71" s="101"/>
      <c r="C71" s="102"/>
      <c r="D71" s="102"/>
      <c r="E71" s="102"/>
      <c r="F71" s="103"/>
      <c r="G71" s="296"/>
      <c r="H71" s="296"/>
      <c r="I71" s="296"/>
      <c r="J71" s="296"/>
      <c r="K71" s="296"/>
      <c r="L71" s="103"/>
      <c r="M71" s="252"/>
      <c r="N71" s="103"/>
      <c r="O71" s="252"/>
      <c r="P71" s="252"/>
      <c r="Q71" s="103"/>
      <c r="R71" s="103"/>
      <c r="S71" s="252"/>
      <c r="T71" s="252"/>
      <c r="U71" s="252"/>
      <c r="V71" s="103"/>
      <c r="W71" s="296"/>
      <c r="AA71" s="252"/>
    </row>
    <row r="72" spans="1:27">
      <c r="A72" s="100"/>
      <c r="B72" s="101"/>
      <c r="C72" s="102"/>
      <c r="D72" s="102"/>
      <c r="E72" s="102"/>
      <c r="F72" s="103"/>
      <c r="G72" s="296"/>
      <c r="H72" s="296"/>
      <c r="I72" s="296"/>
      <c r="J72" s="296"/>
      <c r="K72" s="296"/>
      <c r="L72" s="103"/>
      <c r="M72" s="252"/>
      <c r="N72" s="103"/>
      <c r="O72" s="252"/>
      <c r="P72" s="252"/>
      <c r="Q72" s="103"/>
      <c r="R72" s="103"/>
      <c r="S72" s="252"/>
      <c r="T72" s="252"/>
      <c r="U72" s="252"/>
      <c r="V72" s="103"/>
      <c r="W72" s="296"/>
      <c r="AA72" s="252"/>
    </row>
    <row r="73" spans="1:27">
      <c r="A73" s="100"/>
      <c r="B73" s="368"/>
      <c r="C73" s="102"/>
      <c r="D73" s="102"/>
      <c r="E73" s="102"/>
      <c r="F73" s="103"/>
      <c r="G73" s="296"/>
      <c r="H73" s="296"/>
      <c r="I73" s="296"/>
      <c r="J73" s="296"/>
      <c r="K73" s="296"/>
      <c r="L73" s="103"/>
      <c r="M73" s="252"/>
      <c r="N73" s="103"/>
      <c r="O73" s="252"/>
      <c r="P73" s="252"/>
      <c r="Q73" s="103"/>
      <c r="R73" s="103"/>
      <c r="S73" s="252"/>
      <c r="T73" s="252"/>
      <c r="U73" s="252"/>
      <c r="V73" s="103"/>
      <c r="W73" s="296"/>
      <c r="AA73" s="252"/>
    </row>
    <row r="74" spans="1:27">
      <c r="A74" s="100"/>
      <c r="B74" s="368"/>
      <c r="C74" s="102"/>
      <c r="D74" s="102"/>
      <c r="E74" s="102"/>
      <c r="F74" s="103"/>
      <c r="G74" s="296"/>
      <c r="H74" s="296"/>
      <c r="I74" s="296"/>
      <c r="J74" s="296"/>
      <c r="K74" s="296"/>
      <c r="L74" s="103"/>
      <c r="M74" s="252"/>
      <c r="N74" s="103"/>
      <c r="O74" s="252"/>
      <c r="P74" s="252"/>
      <c r="Q74" s="103"/>
      <c r="R74" s="103"/>
      <c r="S74" s="252"/>
      <c r="T74" s="252"/>
      <c r="U74" s="252"/>
      <c r="V74" s="103"/>
      <c r="W74" s="296"/>
      <c r="AA74" s="252"/>
    </row>
    <row r="75" spans="1:27">
      <c r="A75" s="100"/>
      <c r="B75" s="368"/>
      <c r="C75" s="102"/>
      <c r="D75" s="102"/>
      <c r="E75" s="102"/>
      <c r="F75" s="103"/>
      <c r="G75" s="296"/>
      <c r="H75" s="296"/>
      <c r="I75" s="296"/>
      <c r="J75" s="296"/>
      <c r="K75" s="296"/>
      <c r="L75" s="103"/>
      <c r="M75" s="252"/>
      <c r="N75" s="103"/>
      <c r="O75" s="252"/>
      <c r="P75" s="252"/>
      <c r="Q75" s="103"/>
      <c r="R75" s="103"/>
      <c r="S75" s="252"/>
      <c r="T75" s="252"/>
      <c r="U75" s="252"/>
      <c r="V75" s="103"/>
      <c r="W75" s="296"/>
      <c r="AA75" s="252"/>
    </row>
    <row r="76" spans="1:27">
      <c r="A76" s="100"/>
      <c r="B76" s="368"/>
      <c r="C76" s="102"/>
      <c r="D76" s="102"/>
      <c r="E76" s="102"/>
      <c r="F76" s="103"/>
      <c r="G76" s="296"/>
      <c r="H76" s="296"/>
      <c r="I76" s="296"/>
      <c r="J76" s="296"/>
      <c r="K76" s="296"/>
      <c r="L76" s="103"/>
      <c r="M76" s="252"/>
      <c r="N76" s="103"/>
      <c r="O76" s="252"/>
      <c r="P76" s="252"/>
      <c r="Q76" s="103"/>
      <c r="R76" s="103"/>
      <c r="S76" s="252"/>
      <c r="T76" s="252"/>
      <c r="U76" s="252"/>
      <c r="V76" s="103"/>
      <c r="W76" s="296"/>
      <c r="AA76" s="252"/>
    </row>
    <row r="77" spans="1:27">
      <c r="A77" s="100"/>
      <c r="B77" s="368"/>
      <c r="C77" s="102"/>
      <c r="D77" s="102"/>
      <c r="E77" s="102"/>
      <c r="F77" s="103"/>
      <c r="G77" s="296"/>
      <c r="H77" s="296"/>
      <c r="I77" s="296"/>
      <c r="J77" s="296"/>
      <c r="K77" s="296"/>
      <c r="L77" s="103"/>
      <c r="M77" s="252"/>
      <c r="N77" s="103"/>
      <c r="O77" s="252"/>
      <c r="P77" s="252"/>
      <c r="Q77" s="103"/>
      <c r="R77" s="103"/>
      <c r="S77" s="252"/>
      <c r="T77" s="252"/>
      <c r="U77" s="252"/>
      <c r="V77" s="103"/>
      <c r="W77" s="296"/>
      <c r="AA77" s="252"/>
    </row>
    <row r="78" spans="1:27">
      <c r="A78" s="100"/>
      <c r="B78" s="368"/>
      <c r="C78" s="102"/>
      <c r="D78" s="102"/>
      <c r="E78" s="102"/>
      <c r="F78" s="103"/>
      <c r="G78" s="296"/>
      <c r="H78" s="296"/>
      <c r="I78" s="296"/>
      <c r="J78" s="296"/>
      <c r="K78" s="296"/>
      <c r="L78" s="103"/>
      <c r="M78" s="252"/>
      <c r="N78" s="103"/>
      <c r="O78" s="252"/>
      <c r="P78" s="252"/>
      <c r="Q78" s="103"/>
      <c r="R78" s="103"/>
      <c r="S78" s="252"/>
      <c r="T78" s="252"/>
      <c r="U78" s="252"/>
      <c r="V78" s="103"/>
      <c r="W78" s="296"/>
      <c r="AA78" s="252"/>
    </row>
    <row r="79" spans="1:27">
      <c r="A79" s="100"/>
      <c r="B79" s="368"/>
      <c r="C79" s="102"/>
      <c r="D79" s="102"/>
      <c r="E79" s="102"/>
      <c r="F79" s="103"/>
      <c r="G79" s="296"/>
      <c r="H79" s="296"/>
      <c r="I79" s="296"/>
      <c r="J79" s="296"/>
      <c r="K79" s="296"/>
      <c r="L79" s="103"/>
      <c r="M79" s="252"/>
      <c r="N79" s="103"/>
      <c r="O79" s="252"/>
      <c r="P79" s="252"/>
      <c r="Q79" s="103"/>
      <c r="R79" s="103"/>
      <c r="S79" s="252"/>
      <c r="T79" s="252"/>
      <c r="U79" s="252"/>
      <c r="V79" s="103"/>
      <c r="W79" s="296"/>
      <c r="AA79" s="252"/>
    </row>
    <row r="80" spans="1:27">
      <c r="A80" s="100"/>
      <c r="B80" s="368"/>
      <c r="C80" s="102"/>
      <c r="D80" s="102"/>
      <c r="E80" s="102"/>
      <c r="F80" s="103"/>
      <c r="G80" s="296"/>
      <c r="H80" s="296"/>
      <c r="I80" s="296"/>
      <c r="J80" s="296"/>
      <c r="K80" s="296"/>
      <c r="L80" s="103"/>
      <c r="M80" s="252"/>
      <c r="N80" s="103"/>
      <c r="O80" s="252"/>
      <c r="P80" s="252"/>
      <c r="Q80" s="103"/>
      <c r="R80" s="103"/>
      <c r="S80" s="252"/>
      <c r="T80" s="252"/>
      <c r="U80" s="252"/>
      <c r="V80" s="103"/>
      <c r="W80" s="296"/>
      <c r="AA80" s="252"/>
    </row>
    <row r="81" spans="1:27">
      <c r="A81" s="100"/>
      <c r="B81" s="368"/>
      <c r="C81" s="102"/>
      <c r="D81" s="102"/>
      <c r="E81" s="102"/>
      <c r="F81" s="103"/>
      <c r="G81" s="296"/>
      <c r="H81" s="296"/>
      <c r="I81" s="296"/>
      <c r="J81" s="296"/>
      <c r="K81" s="296"/>
      <c r="L81" s="103"/>
      <c r="M81" s="252"/>
      <c r="N81" s="103"/>
      <c r="O81" s="252"/>
      <c r="P81" s="252"/>
      <c r="Q81" s="103"/>
      <c r="R81" s="103"/>
      <c r="S81" s="252"/>
      <c r="T81" s="252"/>
      <c r="U81" s="252"/>
      <c r="V81" s="103"/>
      <c r="W81" s="296"/>
      <c r="AA81" s="252"/>
    </row>
    <row r="82" s="251" customFormat="1" spans="1:27">
      <c r="A82" s="369"/>
      <c r="B82" s="370"/>
      <c r="F82" s="103"/>
      <c r="G82" s="296"/>
      <c r="H82" s="296"/>
      <c r="I82" s="296"/>
      <c r="J82" s="296"/>
      <c r="K82" s="296"/>
      <c r="L82" s="103"/>
      <c r="M82" s="252"/>
      <c r="N82" s="103"/>
      <c r="O82" s="252"/>
      <c r="P82" s="252"/>
      <c r="Q82" s="103"/>
      <c r="R82" s="103"/>
      <c r="S82" s="252"/>
      <c r="T82" s="252"/>
      <c r="U82" s="252"/>
      <c r="V82" s="103"/>
      <c r="W82" s="296"/>
      <c r="X82" s="102"/>
      <c r="Y82" s="103"/>
      <c r="Z82" s="103"/>
      <c r="AA82" s="252"/>
    </row>
    <row r="83" s="102" customFormat="1" spans="1:27">
      <c r="A83" s="371"/>
      <c r="B83" s="371"/>
      <c r="C83" s="372"/>
      <c r="D83" s="372"/>
      <c r="E83" s="372"/>
      <c r="F83" s="103"/>
      <c r="G83" s="296"/>
      <c r="H83" s="296"/>
      <c r="I83" s="296"/>
      <c r="J83" s="296"/>
      <c r="K83" s="296"/>
      <c r="L83" s="103"/>
      <c r="M83" s="252"/>
      <c r="N83" s="103"/>
      <c r="O83" s="252"/>
      <c r="P83" s="252"/>
      <c r="Q83" s="103"/>
      <c r="R83" s="103"/>
      <c r="S83" s="252"/>
      <c r="T83" s="252"/>
      <c r="U83" s="252"/>
      <c r="V83" s="103"/>
      <c r="W83" s="296"/>
      <c r="Y83" s="103"/>
      <c r="Z83" s="103"/>
      <c r="AA83" s="252"/>
    </row>
    <row r="84" s="102" customFormat="1" spans="1:27">
      <c r="A84" s="100"/>
      <c r="B84" s="101"/>
      <c r="F84" s="103"/>
      <c r="G84" s="296"/>
      <c r="H84" s="296"/>
      <c r="I84" s="296"/>
      <c r="J84" s="296"/>
      <c r="K84" s="296"/>
      <c r="L84" s="103"/>
      <c r="M84" s="252"/>
      <c r="N84" s="103"/>
      <c r="O84" s="252"/>
      <c r="P84" s="252"/>
      <c r="Q84" s="103"/>
      <c r="R84" s="103"/>
      <c r="S84" s="252"/>
      <c r="T84" s="252"/>
      <c r="U84" s="252"/>
      <c r="V84" s="103"/>
      <c r="W84" s="296"/>
      <c r="Y84" s="103"/>
      <c r="Z84" s="103"/>
      <c r="AA84" s="252"/>
    </row>
    <row r="85" spans="1:27">
      <c r="A85" s="100"/>
      <c r="B85" s="101"/>
      <c r="C85" s="102"/>
      <c r="D85" s="102"/>
      <c r="E85" s="102"/>
      <c r="F85" s="103"/>
      <c r="G85" s="296"/>
      <c r="H85" s="296"/>
      <c r="I85" s="296"/>
      <c r="J85" s="296"/>
      <c r="K85" s="296"/>
      <c r="L85" s="103"/>
      <c r="M85" s="252"/>
      <c r="N85" s="103"/>
      <c r="O85" s="252"/>
      <c r="P85" s="252"/>
      <c r="Q85" s="103"/>
      <c r="R85" s="103"/>
      <c r="S85" s="252"/>
      <c r="T85" s="252"/>
      <c r="U85" s="252"/>
      <c r="V85" s="103"/>
      <c r="W85" s="296"/>
      <c r="AA85" s="252"/>
    </row>
    <row r="86" spans="1:27">
      <c r="A86" s="100"/>
      <c r="B86" s="101"/>
      <c r="C86" s="102"/>
      <c r="D86" s="102"/>
      <c r="E86" s="102"/>
      <c r="F86" s="103"/>
      <c r="G86" s="296"/>
      <c r="H86" s="296"/>
      <c r="I86" s="296"/>
      <c r="J86" s="296"/>
      <c r="K86" s="296"/>
      <c r="L86" s="103"/>
      <c r="M86" s="252"/>
      <c r="N86" s="103"/>
      <c r="O86" s="252"/>
      <c r="P86" s="252"/>
      <c r="Q86" s="103"/>
      <c r="R86" s="103"/>
      <c r="S86" s="252"/>
      <c r="T86" s="252"/>
      <c r="U86" s="252"/>
      <c r="V86" s="103"/>
      <c r="W86" s="296"/>
      <c r="AA86" s="252"/>
    </row>
    <row r="87" spans="1:27">
      <c r="A87" s="100"/>
      <c r="B87" s="368"/>
      <c r="C87" s="102"/>
      <c r="D87" s="102"/>
      <c r="E87" s="102"/>
      <c r="F87" s="103"/>
      <c r="G87" s="296"/>
      <c r="H87" s="296"/>
      <c r="I87" s="296"/>
      <c r="J87" s="296"/>
      <c r="K87" s="296"/>
      <c r="L87" s="103"/>
      <c r="M87" s="252"/>
      <c r="N87" s="103"/>
      <c r="O87" s="252"/>
      <c r="P87" s="252"/>
      <c r="Q87" s="103"/>
      <c r="R87" s="103"/>
      <c r="S87" s="252"/>
      <c r="T87" s="252"/>
      <c r="U87" s="252"/>
      <c r="V87" s="103"/>
      <c r="W87" s="296"/>
      <c r="AA87" s="252"/>
    </row>
    <row r="88" spans="1:27">
      <c r="A88" s="100"/>
      <c r="B88" s="368"/>
      <c r="C88" s="102"/>
      <c r="D88" s="102"/>
      <c r="E88" s="102"/>
      <c r="F88" s="103"/>
      <c r="G88" s="296"/>
      <c r="H88" s="296"/>
      <c r="I88" s="296"/>
      <c r="J88" s="296"/>
      <c r="K88" s="296"/>
      <c r="L88" s="103"/>
      <c r="M88" s="252"/>
      <c r="N88" s="103"/>
      <c r="O88" s="252"/>
      <c r="P88" s="252"/>
      <c r="Q88" s="103"/>
      <c r="R88" s="103"/>
      <c r="S88" s="252"/>
      <c r="T88" s="252"/>
      <c r="U88" s="252"/>
      <c r="V88" s="103"/>
      <c r="W88" s="296"/>
      <c r="AA88" s="252"/>
    </row>
    <row r="89" spans="1:27">
      <c r="A89" s="100"/>
      <c r="B89" s="101"/>
      <c r="C89" s="102"/>
      <c r="D89" s="102"/>
      <c r="E89" s="102"/>
      <c r="F89" s="103"/>
      <c r="G89" s="296"/>
      <c r="H89" s="296"/>
      <c r="I89" s="296"/>
      <c r="J89" s="296"/>
      <c r="K89" s="296"/>
      <c r="L89" s="103"/>
      <c r="M89" s="252"/>
      <c r="N89" s="103"/>
      <c r="O89" s="252"/>
      <c r="P89" s="252"/>
      <c r="Q89" s="103"/>
      <c r="R89" s="103"/>
      <c r="S89" s="252"/>
      <c r="T89" s="252"/>
      <c r="U89" s="252"/>
      <c r="V89" s="103"/>
      <c r="W89" s="296"/>
      <c r="AA89" s="252"/>
    </row>
    <row r="90" spans="1:27">
      <c r="A90" s="100"/>
      <c r="B90" s="101"/>
      <c r="C90" s="102"/>
      <c r="D90" s="102"/>
      <c r="E90" s="102"/>
      <c r="F90" s="103"/>
      <c r="G90" s="296"/>
      <c r="H90" s="296"/>
      <c r="I90" s="296"/>
      <c r="J90" s="296"/>
      <c r="K90" s="296"/>
      <c r="L90" s="103"/>
      <c r="M90" s="252"/>
      <c r="N90" s="103"/>
      <c r="O90" s="252"/>
      <c r="P90" s="252"/>
      <c r="Q90" s="103"/>
      <c r="R90" s="103"/>
      <c r="S90" s="252"/>
      <c r="T90" s="252"/>
      <c r="U90" s="252"/>
      <c r="V90" s="103"/>
      <c r="W90" s="296"/>
      <c r="AA90" s="252"/>
    </row>
    <row r="91" spans="1:27">
      <c r="A91" s="100"/>
      <c r="B91" s="101"/>
      <c r="C91" s="102"/>
      <c r="D91" s="102"/>
      <c r="E91" s="102"/>
      <c r="F91" s="103"/>
      <c r="G91" s="296"/>
      <c r="H91" s="296"/>
      <c r="I91" s="296"/>
      <c r="J91" s="296"/>
      <c r="K91" s="296"/>
      <c r="L91" s="103"/>
      <c r="M91" s="252"/>
      <c r="N91" s="103"/>
      <c r="O91" s="252"/>
      <c r="P91" s="252"/>
      <c r="Q91" s="103"/>
      <c r="R91" s="103"/>
      <c r="S91" s="252"/>
      <c r="T91" s="252"/>
      <c r="U91" s="252"/>
      <c r="V91" s="103"/>
      <c r="W91" s="296"/>
      <c r="AA91" s="252"/>
    </row>
    <row r="92" s="251" customFormat="1" spans="1:27">
      <c r="A92" s="369"/>
      <c r="B92" s="370"/>
      <c r="F92" s="373"/>
      <c r="G92" s="374"/>
      <c r="H92" s="374"/>
      <c r="I92" s="374"/>
      <c r="J92" s="374"/>
      <c r="K92" s="374"/>
      <c r="L92" s="373"/>
      <c r="M92" s="379"/>
      <c r="N92" s="373"/>
      <c r="O92" s="379"/>
      <c r="P92" s="379"/>
      <c r="Q92" s="373"/>
      <c r="R92" s="373"/>
      <c r="S92" s="379"/>
      <c r="T92" s="379"/>
      <c r="U92" s="379"/>
      <c r="V92" s="373"/>
      <c r="W92" s="374"/>
      <c r="X92" s="102"/>
      <c r="Y92" s="103"/>
      <c r="Z92" s="103"/>
      <c r="AA92" s="102"/>
    </row>
    <row r="93" s="252" customFormat="1" spans="1:27">
      <c r="A93" s="375"/>
      <c r="B93" s="376"/>
      <c r="F93" s="377"/>
      <c r="G93" s="372"/>
      <c r="H93" s="372"/>
      <c r="I93" s="372"/>
      <c r="J93" s="372"/>
      <c r="K93" s="372"/>
      <c r="L93" s="377"/>
      <c r="M93" s="380"/>
      <c r="N93" s="377"/>
      <c r="O93" s="380"/>
      <c r="P93" s="380"/>
      <c r="Q93" s="377"/>
      <c r="R93" s="377"/>
      <c r="S93" s="380"/>
      <c r="T93" s="380"/>
      <c r="U93" s="380"/>
      <c r="V93" s="377"/>
      <c r="W93" s="372"/>
      <c r="Y93" s="103"/>
      <c r="Z93" s="103"/>
      <c r="AA93" s="102"/>
    </row>
    <row r="96" spans="25:27">
      <c r="Y96" s="255"/>
      <c r="Z96" s="255"/>
      <c r="AA96" s="253"/>
    </row>
    <row r="97" spans="25:27">
      <c r="Y97" s="255"/>
      <c r="Z97" s="255"/>
      <c r="AA97" s="253"/>
    </row>
    <row r="100" spans="7:27">
      <c r="G100" s="296"/>
      <c r="H100" s="296"/>
      <c r="M100" s="381"/>
      <c r="Q100" s="382"/>
      <c r="R100" s="383"/>
      <c r="S100" s="384"/>
      <c r="T100" s="384"/>
      <c r="U100" s="378"/>
      <c r="X100" s="253"/>
      <c r="Y100" s="255"/>
      <c r="Z100" s="255"/>
      <c r="AA100" s="253"/>
    </row>
    <row r="101" spans="1:27">
      <c r="A101" s="378"/>
      <c r="G101" s="296"/>
      <c r="H101" s="296"/>
      <c r="M101" s="381"/>
      <c r="O101" s="253"/>
      <c r="P101" s="253"/>
      <c r="Q101" s="382"/>
      <c r="R101" s="382"/>
      <c r="S101" s="384"/>
      <c r="T101" s="384"/>
      <c r="U101" s="253"/>
      <c r="X101" s="253"/>
      <c r="Y101" s="255"/>
      <c r="Z101" s="255"/>
      <c r="AA101" s="253"/>
    </row>
    <row r="102" spans="7:27">
      <c r="G102" s="296"/>
      <c r="H102" s="296"/>
      <c r="M102" s="381"/>
      <c r="O102" s="253"/>
      <c r="P102" s="253"/>
      <c r="Q102" s="382"/>
      <c r="R102" s="382"/>
      <c r="S102" s="384"/>
      <c r="T102" s="384"/>
      <c r="U102" s="253"/>
      <c r="X102" s="253"/>
      <c r="Y102" s="255"/>
      <c r="Z102" s="255"/>
      <c r="AA102" s="253"/>
    </row>
    <row r="105" spans="2:27">
      <c r="B105" s="253"/>
      <c r="F105" s="253"/>
      <c r="G105" s="253"/>
      <c r="H105" s="253"/>
      <c r="I105" s="253"/>
      <c r="J105" s="253"/>
      <c r="K105" s="253"/>
      <c r="L105" s="253"/>
      <c r="Y105" s="255"/>
      <c r="Z105" s="255"/>
      <c r="AA105" s="253"/>
    </row>
    <row r="106" spans="2:27">
      <c r="B106" s="253"/>
      <c r="F106" s="253"/>
      <c r="G106" s="253"/>
      <c r="H106" s="253"/>
      <c r="I106" s="253"/>
      <c r="J106" s="253"/>
      <c r="K106" s="253"/>
      <c r="L106" s="253"/>
      <c r="Y106" s="255"/>
      <c r="Z106" s="255"/>
      <c r="AA106" s="253"/>
    </row>
    <row r="107" spans="2:27">
      <c r="B107" s="253"/>
      <c r="F107" s="253"/>
      <c r="G107" s="253"/>
      <c r="H107" s="253"/>
      <c r="I107" s="253"/>
      <c r="J107" s="253"/>
      <c r="K107" s="253"/>
      <c r="L107" s="253"/>
      <c r="Y107" s="255"/>
      <c r="Z107" s="255"/>
      <c r="AA107" s="253"/>
    </row>
    <row r="108" spans="2:27">
      <c r="B108" s="253"/>
      <c r="F108" s="253"/>
      <c r="G108" s="253"/>
      <c r="H108" s="253"/>
      <c r="I108" s="253"/>
      <c r="J108" s="253"/>
      <c r="K108" s="253"/>
      <c r="L108" s="253"/>
      <c r="Y108" s="255"/>
      <c r="Z108" s="255"/>
      <c r="AA108" s="253"/>
    </row>
    <row r="111" spans="2:27">
      <c r="B111" s="253"/>
      <c r="F111" s="253"/>
      <c r="G111" s="253"/>
      <c r="H111" s="253"/>
      <c r="I111" s="253"/>
      <c r="J111" s="253"/>
      <c r="K111" s="253"/>
      <c r="L111" s="253"/>
      <c r="M111" s="253"/>
      <c r="O111" s="253"/>
      <c r="P111" s="253"/>
      <c r="S111" s="253"/>
      <c r="T111" s="253"/>
      <c r="U111" s="253"/>
      <c r="X111" s="253"/>
      <c r="Y111" s="255"/>
      <c r="Z111" s="255"/>
      <c r="AA111" s="253"/>
    </row>
    <row r="112" spans="2:27">
      <c r="B112" s="253"/>
      <c r="F112" s="253"/>
      <c r="G112" s="253"/>
      <c r="H112" s="253"/>
      <c r="I112" s="253"/>
      <c r="J112" s="253"/>
      <c r="K112" s="253"/>
      <c r="L112" s="253"/>
      <c r="M112" s="253"/>
      <c r="O112" s="253"/>
      <c r="P112" s="253"/>
      <c r="S112" s="253"/>
      <c r="T112" s="253"/>
      <c r="U112" s="253"/>
      <c r="X112" s="253"/>
      <c r="Y112" s="255"/>
      <c r="Z112" s="255"/>
      <c r="AA112" s="253"/>
    </row>
    <row r="113" spans="2:27">
      <c r="B113" s="253"/>
      <c r="F113" s="253"/>
      <c r="G113" s="253"/>
      <c r="H113" s="253"/>
      <c r="I113" s="253"/>
      <c r="J113" s="253"/>
      <c r="K113" s="253"/>
      <c r="L113" s="253"/>
      <c r="M113" s="253"/>
      <c r="O113" s="253"/>
      <c r="P113" s="253"/>
      <c r="S113" s="253"/>
      <c r="T113" s="253"/>
      <c r="U113" s="253"/>
      <c r="X113" s="253"/>
      <c r="Y113" s="255"/>
      <c r="Z113" s="255"/>
      <c r="AA113" s="253"/>
    </row>
    <row r="114" spans="2:27">
      <c r="B114" s="253"/>
      <c r="F114" s="253"/>
      <c r="G114" s="253"/>
      <c r="H114" s="253"/>
      <c r="I114" s="253"/>
      <c r="J114" s="253"/>
      <c r="K114" s="253"/>
      <c r="L114" s="253"/>
      <c r="M114" s="253"/>
      <c r="O114" s="253"/>
      <c r="P114" s="253"/>
      <c r="S114" s="253"/>
      <c r="T114" s="253"/>
      <c r="U114" s="253"/>
      <c r="X114" s="253"/>
      <c r="Y114" s="255"/>
      <c r="Z114" s="255"/>
      <c r="AA114" s="253"/>
    </row>
    <row r="115" spans="2:27">
      <c r="B115" s="253"/>
      <c r="F115" s="253"/>
      <c r="G115" s="253"/>
      <c r="H115" s="253"/>
      <c r="I115" s="253"/>
      <c r="J115" s="253"/>
      <c r="K115" s="253"/>
      <c r="L115" s="253"/>
      <c r="M115" s="253"/>
      <c r="O115" s="253"/>
      <c r="P115" s="253"/>
      <c r="S115" s="253"/>
      <c r="T115" s="253"/>
      <c r="U115" s="253"/>
      <c r="X115" s="253"/>
      <c r="Y115" s="255"/>
      <c r="Z115" s="255"/>
      <c r="AA115" s="253"/>
    </row>
    <row r="116" spans="2:27">
      <c r="B116" s="253"/>
      <c r="F116" s="253"/>
      <c r="G116" s="253"/>
      <c r="H116" s="253"/>
      <c r="I116" s="253"/>
      <c r="J116" s="253"/>
      <c r="K116" s="253"/>
      <c r="L116" s="253"/>
      <c r="M116" s="253"/>
      <c r="O116" s="253"/>
      <c r="P116" s="253"/>
      <c r="S116" s="253"/>
      <c r="T116" s="253"/>
      <c r="U116" s="253"/>
      <c r="X116" s="253"/>
      <c r="Y116" s="255"/>
      <c r="Z116" s="255"/>
      <c r="AA116" s="253"/>
    </row>
    <row r="117" spans="2:27">
      <c r="B117" s="253"/>
      <c r="F117" s="253"/>
      <c r="G117" s="253"/>
      <c r="H117" s="253"/>
      <c r="I117" s="253"/>
      <c r="J117" s="253"/>
      <c r="K117" s="253"/>
      <c r="L117" s="253"/>
      <c r="M117" s="253"/>
      <c r="O117" s="253"/>
      <c r="P117" s="253"/>
      <c r="S117" s="253"/>
      <c r="T117" s="253"/>
      <c r="U117" s="253"/>
      <c r="X117" s="253"/>
      <c r="Y117" s="255"/>
      <c r="Z117" s="255"/>
      <c r="AA117" s="253"/>
    </row>
  </sheetData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E51"/>
  <sheetViews>
    <sheetView topLeftCell="D33" workbookViewId="0">
      <selection activeCell="J50" sqref="J50"/>
    </sheetView>
  </sheetViews>
  <sheetFormatPr defaultColWidth="9" defaultRowHeight="15"/>
  <cols>
    <col min="1" max="1" width="7.57142857142857" customWidth="1"/>
    <col min="2" max="2" width="38.2857142857143" style="193" customWidth="1"/>
    <col min="3" max="3" width="31.1428571428571" style="193" customWidth="1"/>
    <col min="4" max="4" width="28.4285714285714" style="194" customWidth="1"/>
    <col min="5" max="5" width="18.8571428571429" style="195" customWidth="1"/>
    <col min="6" max="6" width="23.7142857142857" style="195" customWidth="1"/>
    <col min="7" max="7" width="17.1428571428571" style="195" customWidth="1"/>
    <col min="8" max="8" width="18.4285714285714" style="195" customWidth="1"/>
    <col min="9" max="9" width="16.4285714285714" style="195" customWidth="1"/>
    <col min="10" max="10" width="17.4285714285714" style="195" customWidth="1"/>
    <col min="11" max="11" width="19" style="195" customWidth="1"/>
    <col min="12" max="12" width="10.5714285714286" customWidth="1"/>
  </cols>
  <sheetData>
    <row r="1" s="188" customFormat="1" ht="23.25" spans="1:31">
      <c r="A1" s="196"/>
      <c r="B1" s="196"/>
      <c r="C1" s="196"/>
      <c r="D1" s="197" t="s">
        <v>272</v>
      </c>
      <c r="E1" s="198"/>
      <c r="F1" s="199"/>
      <c r="G1" s="199"/>
      <c r="H1" s="199"/>
      <c r="I1" s="199"/>
      <c r="J1" s="199"/>
      <c r="K1" s="199"/>
      <c r="L1" s="235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</row>
    <row r="2" s="188" customFormat="1" ht="23.25" spans="1:31">
      <c r="A2" s="196"/>
      <c r="B2" s="196"/>
      <c r="C2" s="196"/>
      <c r="D2" s="197" t="s">
        <v>273</v>
      </c>
      <c r="E2" s="198"/>
      <c r="F2" s="199"/>
      <c r="G2" s="199"/>
      <c r="H2" s="199"/>
      <c r="I2" s="199"/>
      <c r="J2" s="199"/>
      <c r="K2" s="199"/>
      <c r="L2" s="235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</row>
    <row r="3" s="188" customFormat="1" ht="23.25" spans="1:31">
      <c r="A3" s="196"/>
      <c r="B3" s="196"/>
      <c r="C3" s="196"/>
      <c r="D3" s="197" t="s">
        <v>2</v>
      </c>
      <c r="E3" s="198"/>
      <c r="F3" s="199"/>
      <c r="G3" s="199"/>
      <c r="H3" s="199"/>
      <c r="I3" s="199"/>
      <c r="J3" s="199"/>
      <c r="K3" s="199"/>
      <c r="L3" s="235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</row>
    <row r="4" s="188" customFormat="1" ht="23.25" spans="1:31">
      <c r="A4" s="196"/>
      <c r="B4" s="196"/>
      <c r="C4" s="196"/>
      <c r="D4" s="197" t="s">
        <v>227</v>
      </c>
      <c r="E4" s="198"/>
      <c r="F4" s="199"/>
      <c r="G4" s="199"/>
      <c r="H4" s="199"/>
      <c r="I4" s="199"/>
      <c r="J4" s="199"/>
      <c r="K4" s="199"/>
      <c r="L4" s="235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</row>
    <row r="5" ht="18.75" spans="1:11">
      <c r="A5" s="147" t="s">
        <v>274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</row>
    <row r="6" s="189" customFormat="1" ht="26.1" customHeight="1" spans="1:11">
      <c r="A6" s="64" t="s">
        <v>229</v>
      </c>
      <c r="B6" s="65" t="s">
        <v>230</v>
      </c>
      <c r="C6" s="65" t="s">
        <v>231</v>
      </c>
      <c r="D6" s="65" t="s">
        <v>232</v>
      </c>
      <c r="E6" s="107" t="s">
        <v>275</v>
      </c>
      <c r="F6" s="107" t="s">
        <v>276</v>
      </c>
      <c r="G6" s="200" t="s">
        <v>277</v>
      </c>
      <c r="H6" s="66" t="s">
        <v>243</v>
      </c>
      <c r="I6" s="237" t="s">
        <v>278</v>
      </c>
      <c r="J6" s="200" t="s">
        <v>245</v>
      </c>
      <c r="K6" s="200" t="s">
        <v>279</v>
      </c>
    </row>
    <row r="7" s="190" customFormat="1" ht="18.75" spans="1:11">
      <c r="A7" s="75">
        <v>1</v>
      </c>
      <c r="B7" s="68" t="s">
        <v>256</v>
      </c>
      <c r="C7" s="69" t="s">
        <v>257</v>
      </c>
      <c r="D7" s="69" t="s">
        <v>29</v>
      </c>
      <c r="E7" s="78">
        <v>400000</v>
      </c>
      <c r="F7" s="79">
        <v>202800</v>
      </c>
      <c r="G7" s="201">
        <v>47008389</v>
      </c>
      <c r="H7" s="59">
        <v>80000</v>
      </c>
      <c r="I7" s="59">
        <f>E7*0.04</f>
        <v>16000</v>
      </c>
      <c r="J7" s="238">
        <v>7200</v>
      </c>
      <c r="K7" s="90">
        <f>E7*0.005</f>
        <v>2000</v>
      </c>
    </row>
    <row r="8" s="190" customFormat="1" ht="18.75" spans="1:11">
      <c r="A8" s="75">
        <v>2</v>
      </c>
      <c r="B8" s="70" t="s">
        <v>40</v>
      </c>
      <c r="C8" s="69" t="s">
        <v>41</v>
      </c>
      <c r="D8" s="69" t="s">
        <v>42</v>
      </c>
      <c r="E8" s="78">
        <v>400000</v>
      </c>
      <c r="F8" s="79">
        <v>202800</v>
      </c>
      <c r="G8" s="202">
        <v>46439015</v>
      </c>
      <c r="H8" s="59">
        <v>80000</v>
      </c>
      <c r="I8" s="59">
        <f>E8*0.04</f>
        <v>16000</v>
      </c>
      <c r="J8" s="238">
        <v>7200</v>
      </c>
      <c r="K8" s="90">
        <f t="shared" ref="K8:K39" si="0">E8*0.005</f>
        <v>2000</v>
      </c>
    </row>
    <row r="9" s="190" customFormat="1" ht="24" customHeight="1" spans="1:11">
      <c r="A9" s="75">
        <v>3</v>
      </c>
      <c r="B9" s="203" t="s">
        <v>49</v>
      </c>
      <c r="C9" s="69" t="s">
        <v>260</v>
      </c>
      <c r="D9" s="69" t="s">
        <v>261</v>
      </c>
      <c r="E9" s="204">
        <v>800000</v>
      </c>
      <c r="F9" s="79">
        <v>660000</v>
      </c>
      <c r="G9" s="202">
        <v>56191057</v>
      </c>
      <c r="H9" s="59">
        <v>160000</v>
      </c>
      <c r="I9" s="59">
        <f>E9*0.04</f>
        <v>32000</v>
      </c>
      <c r="J9" s="238">
        <v>60000</v>
      </c>
      <c r="K9" s="90">
        <f t="shared" si="0"/>
        <v>4000</v>
      </c>
    </row>
    <row r="10" s="190" customFormat="1" ht="24" customHeight="1" spans="1:11">
      <c r="A10" s="75">
        <v>4</v>
      </c>
      <c r="B10" s="96" t="s">
        <v>218</v>
      </c>
      <c r="C10" s="77" t="s">
        <v>219</v>
      </c>
      <c r="D10" s="69" t="s">
        <v>280</v>
      </c>
      <c r="E10" s="204">
        <v>500000</v>
      </c>
      <c r="F10" s="79">
        <v>435600</v>
      </c>
      <c r="G10" s="202"/>
      <c r="H10" s="59">
        <v>100000</v>
      </c>
      <c r="I10" s="59">
        <f>E10*0.04</f>
        <v>20000</v>
      </c>
      <c r="J10" s="59">
        <v>14400</v>
      </c>
      <c r="K10" s="90">
        <f t="shared" si="0"/>
        <v>2500</v>
      </c>
    </row>
    <row r="11" s="190" customFormat="1" ht="18.75" spans="1:11">
      <c r="A11" s="75">
        <v>5</v>
      </c>
      <c r="B11" s="76" t="s">
        <v>50</v>
      </c>
      <c r="C11" s="77" t="s">
        <v>51</v>
      </c>
      <c r="D11" s="69" t="s">
        <v>52</v>
      </c>
      <c r="E11" s="78">
        <v>500000</v>
      </c>
      <c r="F11" s="79">
        <v>431600</v>
      </c>
      <c r="G11" s="205">
        <v>40701204</v>
      </c>
      <c r="H11" s="59">
        <v>100000</v>
      </c>
      <c r="I11" s="59">
        <f t="shared" ref="I11:I49" si="1">E11*0.04</f>
        <v>20000</v>
      </c>
      <c r="J11" s="59">
        <v>14400</v>
      </c>
      <c r="K11" s="90">
        <f t="shared" si="0"/>
        <v>2500</v>
      </c>
    </row>
    <row r="12" s="191" customFormat="1" ht="18.75" spans="1:11">
      <c r="A12" s="75">
        <v>6</v>
      </c>
      <c r="B12" s="206" t="s">
        <v>53</v>
      </c>
      <c r="C12" s="207" t="s">
        <v>54</v>
      </c>
      <c r="D12" s="208" t="s">
        <v>52</v>
      </c>
      <c r="E12" s="209">
        <v>300000</v>
      </c>
      <c r="F12" s="210">
        <v>150000</v>
      </c>
      <c r="G12" s="211"/>
      <c r="H12" s="212">
        <v>0</v>
      </c>
      <c r="I12" s="212">
        <v>0</v>
      </c>
      <c r="J12" s="239">
        <v>0</v>
      </c>
      <c r="K12" s="240">
        <f t="shared" si="0"/>
        <v>1500</v>
      </c>
    </row>
    <row r="13" s="191" customFormat="1" ht="18.75" spans="1:11">
      <c r="A13" s="75">
        <v>7</v>
      </c>
      <c r="B13" s="213" t="s">
        <v>262</v>
      </c>
      <c r="C13" s="207" t="s">
        <v>61</v>
      </c>
      <c r="D13" s="208" t="s">
        <v>52</v>
      </c>
      <c r="E13" s="209">
        <v>300000</v>
      </c>
      <c r="F13" s="210">
        <v>150000</v>
      </c>
      <c r="G13" s="214"/>
      <c r="H13" s="212">
        <v>0</v>
      </c>
      <c r="I13" s="212">
        <v>0</v>
      </c>
      <c r="J13" s="212">
        <v>0</v>
      </c>
      <c r="K13" s="240">
        <f t="shared" si="0"/>
        <v>1500</v>
      </c>
    </row>
    <row r="14" s="191" customFormat="1" ht="18.75" spans="1:11">
      <c r="A14" s="75">
        <v>8</v>
      </c>
      <c r="B14" s="213" t="s">
        <v>263</v>
      </c>
      <c r="C14" s="207" t="s">
        <v>61</v>
      </c>
      <c r="D14" s="208" t="s">
        <v>52</v>
      </c>
      <c r="E14" s="209">
        <v>300000</v>
      </c>
      <c r="F14" s="210">
        <v>150000</v>
      </c>
      <c r="G14" s="214"/>
      <c r="H14" s="212">
        <v>0</v>
      </c>
      <c r="I14" s="212">
        <v>0</v>
      </c>
      <c r="J14" s="212">
        <v>0</v>
      </c>
      <c r="K14" s="240">
        <f t="shared" si="0"/>
        <v>1500</v>
      </c>
    </row>
    <row r="15" ht="18.75" spans="1:11">
      <c r="A15" s="75">
        <v>9</v>
      </c>
      <c r="B15" s="80" t="s">
        <v>62</v>
      </c>
      <c r="C15" s="81" t="s">
        <v>63</v>
      </c>
      <c r="D15" s="69" t="s">
        <v>52</v>
      </c>
      <c r="E15" s="78">
        <v>350000</v>
      </c>
      <c r="F15" s="79">
        <v>156400</v>
      </c>
      <c r="G15" s="205">
        <v>61530832</v>
      </c>
      <c r="H15" s="59">
        <v>70000</v>
      </c>
      <c r="I15" s="59">
        <f t="shared" si="1"/>
        <v>14000</v>
      </c>
      <c r="J15" s="59">
        <v>3600</v>
      </c>
      <c r="K15" s="90">
        <f t="shared" si="0"/>
        <v>1750</v>
      </c>
    </row>
    <row r="16" ht="18.75" spans="1:11">
      <c r="A16" s="75">
        <v>10</v>
      </c>
      <c r="B16" s="76" t="s">
        <v>69</v>
      </c>
      <c r="C16" s="77" t="s">
        <v>70</v>
      </c>
      <c r="D16" s="69" t="s">
        <v>71</v>
      </c>
      <c r="E16" s="78">
        <v>300000</v>
      </c>
      <c r="F16" s="79">
        <v>270000</v>
      </c>
      <c r="G16" s="202">
        <v>46902058</v>
      </c>
      <c r="H16" s="59">
        <v>60000</v>
      </c>
      <c r="I16" s="59">
        <f t="shared" si="1"/>
        <v>12000</v>
      </c>
      <c r="J16" s="59">
        <v>0</v>
      </c>
      <c r="K16" s="90">
        <f t="shared" si="0"/>
        <v>1500</v>
      </c>
    </row>
    <row r="17" ht="18.75" spans="1:11">
      <c r="A17" s="75">
        <v>11</v>
      </c>
      <c r="B17" s="76" t="s">
        <v>77</v>
      </c>
      <c r="C17" s="77" t="s">
        <v>70</v>
      </c>
      <c r="D17" s="69" t="s">
        <v>71</v>
      </c>
      <c r="E17" s="78">
        <v>400000</v>
      </c>
      <c r="F17" s="79">
        <v>346800</v>
      </c>
      <c r="G17" s="205">
        <v>45003574</v>
      </c>
      <c r="H17" s="59">
        <v>80000</v>
      </c>
      <c r="I17" s="59">
        <f t="shared" si="1"/>
        <v>16000</v>
      </c>
      <c r="J17" s="59">
        <v>7200</v>
      </c>
      <c r="K17" s="90">
        <f t="shared" si="0"/>
        <v>2000</v>
      </c>
    </row>
    <row r="18" ht="18.75" spans="1:11">
      <c r="A18" s="75">
        <v>12</v>
      </c>
      <c r="B18" s="80" t="s">
        <v>84</v>
      </c>
      <c r="C18" s="77" t="s">
        <v>70</v>
      </c>
      <c r="D18" s="69" t="s">
        <v>71</v>
      </c>
      <c r="E18" s="78">
        <v>400000</v>
      </c>
      <c r="F18" s="79">
        <v>345800</v>
      </c>
      <c r="G18" s="205">
        <v>63948400</v>
      </c>
      <c r="H18" s="59">
        <v>80000</v>
      </c>
      <c r="I18" s="59">
        <f t="shared" si="1"/>
        <v>16000</v>
      </c>
      <c r="J18" s="59">
        <v>7200</v>
      </c>
      <c r="K18" s="90">
        <f t="shared" si="0"/>
        <v>2000</v>
      </c>
    </row>
    <row r="19" ht="18.75" spans="1:11">
      <c r="A19" s="75">
        <v>13</v>
      </c>
      <c r="B19" s="80" t="s">
        <v>92</v>
      </c>
      <c r="C19" s="77" t="s">
        <v>70</v>
      </c>
      <c r="D19" s="69" t="s">
        <v>71</v>
      </c>
      <c r="E19" s="78">
        <v>400000</v>
      </c>
      <c r="F19" s="79">
        <v>348800</v>
      </c>
      <c r="G19" s="202">
        <v>45230872</v>
      </c>
      <c r="H19" s="59">
        <v>80000</v>
      </c>
      <c r="I19" s="59">
        <f t="shared" si="1"/>
        <v>16000</v>
      </c>
      <c r="J19" s="59">
        <v>7200</v>
      </c>
      <c r="K19" s="90">
        <f t="shared" si="0"/>
        <v>2000</v>
      </c>
    </row>
    <row r="20" ht="18.75" spans="1:11">
      <c r="A20" s="75">
        <v>14</v>
      </c>
      <c r="B20" s="80" t="s">
        <v>95</v>
      </c>
      <c r="C20" s="77" t="s">
        <v>70</v>
      </c>
      <c r="D20" s="69" t="s">
        <v>71</v>
      </c>
      <c r="E20" s="215">
        <v>400000</v>
      </c>
      <c r="F20" s="79">
        <v>348800</v>
      </c>
      <c r="G20" s="202">
        <v>45225699</v>
      </c>
      <c r="H20" s="59">
        <v>80000</v>
      </c>
      <c r="I20" s="59">
        <f t="shared" si="1"/>
        <v>16000</v>
      </c>
      <c r="J20" s="59">
        <v>7200</v>
      </c>
      <c r="K20" s="90">
        <f t="shared" si="0"/>
        <v>2000</v>
      </c>
    </row>
    <row r="21" s="190" customFormat="1" ht="18.75" spans="1:11">
      <c r="A21" s="75">
        <v>15</v>
      </c>
      <c r="B21" s="80" t="s">
        <v>281</v>
      </c>
      <c r="C21" s="77" t="s">
        <v>70</v>
      </c>
      <c r="D21" s="83" t="s">
        <v>71</v>
      </c>
      <c r="E21" s="216">
        <v>300000</v>
      </c>
      <c r="F21" s="79">
        <v>252000</v>
      </c>
      <c r="G21" s="205">
        <v>66146992</v>
      </c>
      <c r="H21" s="59">
        <v>60000</v>
      </c>
      <c r="I21" s="59">
        <f t="shared" si="1"/>
        <v>12000</v>
      </c>
      <c r="J21" s="59">
        <v>0</v>
      </c>
      <c r="K21" s="90">
        <f t="shared" si="0"/>
        <v>1500</v>
      </c>
    </row>
    <row r="22" ht="18.75" spans="1:11">
      <c r="A22" s="75">
        <v>16</v>
      </c>
      <c r="B22" s="89" t="s">
        <v>107</v>
      </c>
      <c r="C22" s="95" t="s">
        <v>108</v>
      </c>
      <c r="D22" s="69" t="s">
        <v>280</v>
      </c>
      <c r="E22" s="215">
        <v>647221</v>
      </c>
      <c r="F22" s="79">
        <v>545999.12</v>
      </c>
      <c r="G22" s="217">
        <v>63232502</v>
      </c>
      <c r="H22" s="59">
        <v>129444.2</v>
      </c>
      <c r="I22" s="59">
        <f t="shared" si="1"/>
        <v>25888.84</v>
      </c>
      <c r="J22" s="92">
        <v>32499.78</v>
      </c>
      <c r="K22" s="90">
        <f t="shared" si="0"/>
        <v>3236.105</v>
      </c>
    </row>
    <row r="23" ht="18.75" spans="1:11">
      <c r="A23" s="75">
        <v>17</v>
      </c>
      <c r="B23" s="89" t="s">
        <v>111</v>
      </c>
      <c r="C23" s="77" t="s">
        <v>112</v>
      </c>
      <c r="D23" s="69" t="s">
        <v>42</v>
      </c>
      <c r="E23" s="215">
        <v>457004</v>
      </c>
      <c r="F23" s="79">
        <v>392999.312</v>
      </c>
      <c r="G23" s="217">
        <v>64161528</v>
      </c>
      <c r="H23" s="59">
        <v>91400.8</v>
      </c>
      <c r="I23" s="59">
        <f t="shared" si="1"/>
        <v>18280.16</v>
      </c>
      <c r="J23" s="92">
        <v>11304.288</v>
      </c>
      <c r="K23" s="90">
        <f t="shared" si="0"/>
        <v>2285.02</v>
      </c>
    </row>
    <row r="24" ht="18.75" spans="1:11">
      <c r="A24" s="75">
        <v>18</v>
      </c>
      <c r="B24" s="80" t="s">
        <v>119</v>
      </c>
      <c r="C24" s="77" t="s">
        <v>112</v>
      </c>
      <c r="D24" s="69" t="s">
        <v>42</v>
      </c>
      <c r="E24" s="215">
        <v>577776</v>
      </c>
      <c r="F24" s="79">
        <v>241998.528</v>
      </c>
      <c r="G24" s="217">
        <v>62267612</v>
      </c>
      <c r="H24" s="59">
        <v>115555.2</v>
      </c>
      <c r="I24" s="59">
        <f t="shared" si="1"/>
        <v>23111.04</v>
      </c>
      <c r="J24" s="92">
        <v>19999.872</v>
      </c>
      <c r="K24" s="90">
        <f t="shared" si="0"/>
        <v>2888.88</v>
      </c>
    </row>
    <row r="25" s="191" customFormat="1" ht="18.75" spans="1:11">
      <c r="A25" s="75">
        <v>19</v>
      </c>
      <c r="B25" s="218" t="s">
        <v>128</v>
      </c>
      <c r="C25" s="219" t="s">
        <v>129</v>
      </c>
      <c r="D25" s="208" t="s">
        <v>130</v>
      </c>
      <c r="E25" s="220">
        <v>300000</v>
      </c>
      <c r="F25" s="210">
        <v>134000</v>
      </c>
      <c r="G25" s="219"/>
      <c r="H25" s="212">
        <v>0</v>
      </c>
      <c r="I25" s="212">
        <v>0</v>
      </c>
      <c r="J25" s="240">
        <v>0</v>
      </c>
      <c r="K25" s="240">
        <f t="shared" si="0"/>
        <v>1500</v>
      </c>
    </row>
    <row r="26" ht="18.75" spans="1:11">
      <c r="A26" s="75">
        <v>20</v>
      </c>
      <c r="B26" s="76" t="s">
        <v>133</v>
      </c>
      <c r="C26" s="77" t="s">
        <v>129</v>
      </c>
      <c r="D26" s="69" t="s">
        <v>130</v>
      </c>
      <c r="E26" s="215">
        <v>300000</v>
      </c>
      <c r="F26" s="79">
        <v>128000</v>
      </c>
      <c r="G26" s="217">
        <v>55230863</v>
      </c>
      <c r="H26" s="59">
        <v>60000</v>
      </c>
      <c r="I26" s="59">
        <f t="shared" si="1"/>
        <v>12000</v>
      </c>
      <c r="J26" s="92">
        <v>0</v>
      </c>
      <c r="K26" s="90">
        <f t="shared" si="0"/>
        <v>1500</v>
      </c>
    </row>
    <row r="27" ht="18.75" spans="1:11">
      <c r="A27" s="75">
        <v>21</v>
      </c>
      <c r="B27" s="94" t="s">
        <v>137</v>
      </c>
      <c r="C27" s="77" t="s">
        <v>129</v>
      </c>
      <c r="D27" s="69" t="s">
        <v>130</v>
      </c>
      <c r="E27" s="215">
        <v>300000</v>
      </c>
      <c r="F27" s="79">
        <v>170000</v>
      </c>
      <c r="G27" s="202">
        <v>45319005</v>
      </c>
      <c r="H27" s="59">
        <v>60000</v>
      </c>
      <c r="I27" s="59">
        <f t="shared" si="1"/>
        <v>12000</v>
      </c>
      <c r="J27" s="92">
        <v>0</v>
      </c>
      <c r="K27" s="90">
        <f t="shared" si="0"/>
        <v>1500</v>
      </c>
    </row>
    <row r="28" ht="18.75" spans="1:11">
      <c r="A28" s="75">
        <v>22</v>
      </c>
      <c r="B28" s="76" t="s">
        <v>140</v>
      </c>
      <c r="C28" s="77" t="s">
        <v>129</v>
      </c>
      <c r="D28" s="69" t="s">
        <v>130</v>
      </c>
      <c r="E28" s="215">
        <v>300000</v>
      </c>
      <c r="F28" s="79">
        <v>164000</v>
      </c>
      <c r="G28" s="202">
        <v>46905239</v>
      </c>
      <c r="H28" s="59">
        <v>60000</v>
      </c>
      <c r="I28" s="59">
        <f t="shared" si="1"/>
        <v>12000</v>
      </c>
      <c r="J28" s="92">
        <v>0</v>
      </c>
      <c r="K28" s="90">
        <f t="shared" si="0"/>
        <v>1500</v>
      </c>
    </row>
    <row r="29" ht="18.75" spans="1:11">
      <c r="A29" s="75">
        <v>23</v>
      </c>
      <c r="B29" s="76" t="s">
        <v>143</v>
      </c>
      <c r="C29" s="77" t="s">
        <v>129</v>
      </c>
      <c r="D29" s="69" t="s">
        <v>130</v>
      </c>
      <c r="E29" s="215">
        <v>300000</v>
      </c>
      <c r="F29" s="79">
        <v>264000</v>
      </c>
      <c r="G29" s="217">
        <v>45319007</v>
      </c>
      <c r="H29" s="59">
        <v>60000</v>
      </c>
      <c r="I29" s="59">
        <f t="shared" si="1"/>
        <v>12000</v>
      </c>
      <c r="J29" s="92">
        <v>0</v>
      </c>
      <c r="K29" s="90">
        <f t="shared" si="0"/>
        <v>1500</v>
      </c>
    </row>
    <row r="30" ht="18.75" spans="1:11">
      <c r="A30" s="75">
        <v>24</v>
      </c>
      <c r="B30" s="94" t="s">
        <v>147</v>
      </c>
      <c r="C30" s="77" t="s">
        <v>129</v>
      </c>
      <c r="D30" s="69" t="s">
        <v>130</v>
      </c>
      <c r="E30" s="215">
        <v>300000</v>
      </c>
      <c r="F30" s="79">
        <v>270000</v>
      </c>
      <c r="G30" s="202">
        <v>46902056</v>
      </c>
      <c r="H30" s="59">
        <v>60000</v>
      </c>
      <c r="I30" s="59">
        <f t="shared" si="1"/>
        <v>12000</v>
      </c>
      <c r="J30" s="92">
        <v>0</v>
      </c>
      <c r="K30" s="90">
        <f t="shared" si="0"/>
        <v>1500</v>
      </c>
    </row>
    <row r="31" s="191" customFormat="1" ht="18.75" spans="1:11">
      <c r="A31" s="75">
        <v>25</v>
      </c>
      <c r="B31" s="221" t="s">
        <v>151</v>
      </c>
      <c r="C31" s="219" t="s">
        <v>129</v>
      </c>
      <c r="D31" s="208" t="s">
        <v>130</v>
      </c>
      <c r="E31" s="220">
        <v>300000</v>
      </c>
      <c r="F31" s="210">
        <v>150000</v>
      </c>
      <c r="G31" s="219"/>
      <c r="H31" s="212">
        <v>0</v>
      </c>
      <c r="I31" s="212">
        <v>0</v>
      </c>
      <c r="J31" s="240">
        <v>0</v>
      </c>
      <c r="K31" s="240">
        <f t="shared" si="0"/>
        <v>1500</v>
      </c>
    </row>
    <row r="32" s="191" customFormat="1" ht="18.75" spans="1:11">
      <c r="A32" s="75">
        <v>26</v>
      </c>
      <c r="B32" s="221" t="s">
        <v>153</v>
      </c>
      <c r="C32" s="219" t="s">
        <v>129</v>
      </c>
      <c r="D32" s="208" t="s">
        <v>130</v>
      </c>
      <c r="E32" s="220">
        <v>300000</v>
      </c>
      <c r="F32" s="210">
        <v>129000</v>
      </c>
      <c r="G32" s="219"/>
      <c r="H32" s="212">
        <v>0</v>
      </c>
      <c r="I32" s="212">
        <v>0</v>
      </c>
      <c r="J32" s="240">
        <v>0</v>
      </c>
      <c r="K32" s="240">
        <f t="shared" si="0"/>
        <v>1500</v>
      </c>
    </row>
    <row r="33" ht="18.75" spans="1:11">
      <c r="A33" s="75">
        <v>27</v>
      </c>
      <c r="B33" s="76" t="s">
        <v>282</v>
      </c>
      <c r="C33" s="81" t="s">
        <v>157</v>
      </c>
      <c r="D33" s="69" t="s">
        <v>130</v>
      </c>
      <c r="E33" s="215">
        <v>300000</v>
      </c>
      <c r="F33" s="79">
        <v>133000</v>
      </c>
      <c r="G33" s="202">
        <v>64937909</v>
      </c>
      <c r="H33" s="59">
        <v>60000</v>
      </c>
      <c r="I33" s="59">
        <f t="shared" si="1"/>
        <v>12000</v>
      </c>
      <c r="J33" s="92">
        <v>0</v>
      </c>
      <c r="K33" s="90">
        <f t="shared" si="0"/>
        <v>1500</v>
      </c>
    </row>
    <row r="34" ht="18.75" spans="1:11">
      <c r="A34" s="75">
        <v>28</v>
      </c>
      <c r="B34" s="76" t="s">
        <v>159</v>
      </c>
      <c r="C34" s="95" t="s">
        <v>129</v>
      </c>
      <c r="D34" s="69" t="s">
        <v>130</v>
      </c>
      <c r="E34" s="215">
        <v>300000</v>
      </c>
      <c r="F34" s="79">
        <v>134000</v>
      </c>
      <c r="G34" s="202">
        <v>45230918</v>
      </c>
      <c r="H34" s="59">
        <v>60000</v>
      </c>
      <c r="I34" s="59">
        <f t="shared" si="1"/>
        <v>12000</v>
      </c>
      <c r="J34" s="92">
        <v>0</v>
      </c>
      <c r="K34" s="90">
        <f t="shared" si="0"/>
        <v>1500</v>
      </c>
    </row>
    <row r="35" ht="18.75" spans="1:11">
      <c r="A35" s="75">
        <v>29</v>
      </c>
      <c r="B35" s="96" t="s">
        <v>264</v>
      </c>
      <c r="C35" s="77" t="s">
        <v>164</v>
      </c>
      <c r="D35" s="69" t="s">
        <v>52</v>
      </c>
      <c r="E35" s="215">
        <v>350000</v>
      </c>
      <c r="F35" s="79">
        <v>304400</v>
      </c>
      <c r="G35" s="202">
        <v>65129946</v>
      </c>
      <c r="H35" s="59">
        <v>70000</v>
      </c>
      <c r="I35" s="59">
        <f t="shared" si="1"/>
        <v>14000</v>
      </c>
      <c r="J35" s="92">
        <v>3600</v>
      </c>
      <c r="K35" s="90">
        <f t="shared" si="0"/>
        <v>1750</v>
      </c>
    </row>
    <row r="36" ht="18.75" spans="1:11">
      <c r="A36" s="75">
        <v>30</v>
      </c>
      <c r="B36" s="96" t="s">
        <v>283</v>
      </c>
      <c r="C36" s="77" t="s">
        <v>169</v>
      </c>
      <c r="D36" s="69" t="s">
        <v>52</v>
      </c>
      <c r="E36" s="215">
        <v>300000</v>
      </c>
      <c r="F36" s="79">
        <v>270000</v>
      </c>
      <c r="G36" s="202">
        <v>46902063</v>
      </c>
      <c r="H36" s="59">
        <v>60000</v>
      </c>
      <c r="I36" s="59">
        <f t="shared" si="1"/>
        <v>12000</v>
      </c>
      <c r="J36" s="92">
        <v>0</v>
      </c>
      <c r="K36" s="90">
        <f t="shared" si="0"/>
        <v>1500</v>
      </c>
    </row>
    <row r="37" ht="18.75" spans="1:11">
      <c r="A37" s="75">
        <v>31</v>
      </c>
      <c r="B37" s="96" t="s">
        <v>284</v>
      </c>
      <c r="C37" s="222" t="s">
        <v>175</v>
      </c>
      <c r="D37" s="69" t="s">
        <v>280</v>
      </c>
      <c r="E37" s="223">
        <v>517391</v>
      </c>
      <c r="F37" s="79">
        <v>445999.748</v>
      </c>
      <c r="G37" s="217">
        <v>63232510</v>
      </c>
      <c r="H37" s="59">
        <v>103478.2</v>
      </c>
      <c r="I37" s="59">
        <f t="shared" si="1"/>
        <v>20695.64</v>
      </c>
      <c r="J37" s="92">
        <v>15652.152</v>
      </c>
      <c r="K37" s="90">
        <f t="shared" si="0"/>
        <v>2586.955</v>
      </c>
    </row>
    <row r="38" ht="18.75" spans="1:11">
      <c r="A38" s="75">
        <v>32</v>
      </c>
      <c r="B38" s="96" t="s">
        <v>285</v>
      </c>
      <c r="C38" s="77" t="s">
        <v>184</v>
      </c>
      <c r="D38" s="69" t="s">
        <v>71</v>
      </c>
      <c r="E38" s="223">
        <v>457004</v>
      </c>
      <c r="F38" s="79">
        <v>394999.312</v>
      </c>
      <c r="G38" s="217">
        <v>66390982</v>
      </c>
      <c r="H38" s="59">
        <v>91400.8</v>
      </c>
      <c r="I38" s="59">
        <f t="shared" si="1"/>
        <v>18280.16</v>
      </c>
      <c r="J38" s="92">
        <v>11304.288</v>
      </c>
      <c r="K38" s="90">
        <f t="shared" si="0"/>
        <v>2285.02</v>
      </c>
    </row>
    <row r="39" ht="18.75" spans="1:11">
      <c r="A39" s="75">
        <v>33</v>
      </c>
      <c r="B39" s="96" t="s">
        <v>286</v>
      </c>
      <c r="C39" s="77" t="s">
        <v>70</v>
      </c>
      <c r="D39" s="69" t="s">
        <v>71</v>
      </c>
      <c r="E39" s="224">
        <v>300000</v>
      </c>
      <c r="F39" s="79">
        <v>260000</v>
      </c>
      <c r="G39" s="202">
        <v>46902067</v>
      </c>
      <c r="H39" s="59">
        <v>60000</v>
      </c>
      <c r="I39" s="59">
        <f t="shared" si="1"/>
        <v>12000</v>
      </c>
      <c r="J39" s="92">
        <v>0</v>
      </c>
      <c r="K39" s="90">
        <f t="shared" si="0"/>
        <v>1500</v>
      </c>
    </row>
    <row r="40" s="191" customFormat="1" ht="18.75" spans="1:11">
      <c r="A40" s="75">
        <v>34</v>
      </c>
      <c r="B40" s="225" t="s">
        <v>203</v>
      </c>
      <c r="C40" s="219" t="s">
        <v>70</v>
      </c>
      <c r="D40" s="208" t="s">
        <v>71</v>
      </c>
      <c r="E40" s="226">
        <v>300000</v>
      </c>
      <c r="F40" s="210">
        <v>150000</v>
      </c>
      <c r="G40" s="219"/>
      <c r="H40" s="212">
        <v>0</v>
      </c>
      <c r="I40" s="212">
        <v>0</v>
      </c>
      <c r="J40" s="240">
        <v>0</v>
      </c>
      <c r="K40" s="240">
        <v>0</v>
      </c>
    </row>
    <row r="41" s="191" customFormat="1" ht="18.75" spans="1:11">
      <c r="A41" s="75">
        <v>35</v>
      </c>
      <c r="B41" s="225" t="s">
        <v>212</v>
      </c>
      <c r="C41" s="219" t="s">
        <v>70</v>
      </c>
      <c r="D41" s="208" t="s">
        <v>71</v>
      </c>
      <c r="E41" s="226">
        <v>300000</v>
      </c>
      <c r="F41" s="210">
        <v>148000</v>
      </c>
      <c r="G41" s="219"/>
      <c r="H41" s="212">
        <v>0</v>
      </c>
      <c r="I41" s="212">
        <v>0</v>
      </c>
      <c r="J41" s="240">
        <v>0</v>
      </c>
      <c r="K41" s="240">
        <v>0</v>
      </c>
    </row>
    <row r="42" s="191" customFormat="1" ht="18.75" spans="1:11">
      <c r="A42" s="75">
        <v>36</v>
      </c>
      <c r="B42" s="227" t="s">
        <v>265</v>
      </c>
      <c r="C42" s="219" t="s">
        <v>70</v>
      </c>
      <c r="D42" s="208" t="s">
        <v>71</v>
      </c>
      <c r="E42" s="226">
        <v>300000</v>
      </c>
      <c r="F42" s="228">
        <v>140000</v>
      </c>
      <c r="G42" s="219"/>
      <c r="H42" s="212">
        <v>0</v>
      </c>
      <c r="I42" s="212">
        <v>0</v>
      </c>
      <c r="J42" s="240">
        <v>0</v>
      </c>
      <c r="K42" s="240">
        <v>0</v>
      </c>
    </row>
    <row r="43" s="191" customFormat="1" ht="18.75" spans="1:11">
      <c r="A43" s="75">
        <v>37</v>
      </c>
      <c r="B43" s="227" t="s">
        <v>266</v>
      </c>
      <c r="C43" s="219" t="s">
        <v>70</v>
      </c>
      <c r="D43" s="208" t="s">
        <v>71</v>
      </c>
      <c r="E43" s="226">
        <v>300000</v>
      </c>
      <c r="F43" s="228">
        <v>300000</v>
      </c>
      <c r="G43" s="219"/>
      <c r="H43" s="212">
        <v>0</v>
      </c>
      <c r="I43" s="212">
        <v>0</v>
      </c>
      <c r="J43" s="240">
        <v>0</v>
      </c>
      <c r="K43" s="240">
        <v>0</v>
      </c>
    </row>
    <row r="44" s="191" customFormat="1" ht="18.75" spans="1:11">
      <c r="A44" s="75">
        <v>38</v>
      </c>
      <c r="B44" s="227" t="s">
        <v>267</v>
      </c>
      <c r="C44" s="219" t="s">
        <v>112</v>
      </c>
      <c r="D44" s="208" t="s">
        <v>42</v>
      </c>
      <c r="E44" s="226">
        <v>300000</v>
      </c>
      <c r="F44" s="228">
        <v>300000</v>
      </c>
      <c r="G44" s="219"/>
      <c r="H44" s="212">
        <v>0</v>
      </c>
      <c r="I44" s="212">
        <v>0</v>
      </c>
      <c r="J44" s="240">
        <v>0</v>
      </c>
      <c r="K44" s="240">
        <v>0</v>
      </c>
    </row>
    <row r="45" s="191" customFormat="1" ht="18.75" spans="1:11">
      <c r="A45" s="75">
        <v>39</v>
      </c>
      <c r="B45" s="227" t="s">
        <v>268</v>
      </c>
      <c r="C45" s="219" t="s">
        <v>129</v>
      </c>
      <c r="D45" s="208" t="s">
        <v>130</v>
      </c>
      <c r="E45" s="226">
        <v>300000</v>
      </c>
      <c r="F45" s="228">
        <v>144000</v>
      </c>
      <c r="G45" s="219"/>
      <c r="H45" s="212">
        <v>0</v>
      </c>
      <c r="I45" s="212">
        <v>0</v>
      </c>
      <c r="J45" s="240">
        <v>0</v>
      </c>
      <c r="K45" s="240">
        <v>0</v>
      </c>
    </row>
    <row r="46" s="191" customFormat="1" ht="18.75" spans="1:11">
      <c r="A46" s="75">
        <v>40</v>
      </c>
      <c r="B46" s="227" t="s">
        <v>269</v>
      </c>
      <c r="C46" s="219" t="s">
        <v>129</v>
      </c>
      <c r="D46" s="208" t="s">
        <v>130</v>
      </c>
      <c r="E46" s="226">
        <v>300000</v>
      </c>
      <c r="F46" s="228">
        <v>144000</v>
      </c>
      <c r="G46" s="219"/>
      <c r="H46" s="212">
        <v>0</v>
      </c>
      <c r="I46" s="212">
        <v>0</v>
      </c>
      <c r="J46" s="240">
        <v>0</v>
      </c>
      <c r="K46" s="240">
        <v>0</v>
      </c>
    </row>
    <row r="47" s="191" customFormat="1" ht="18.75" spans="1:11">
      <c r="A47" s="75">
        <v>41</v>
      </c>
      <c r="B47" s="227" t="s">
        <v>270</v>
      </c>
      <c r="C47" s="219" t="s">
        <v>129</v>
      </c>
      <c r="D47" s="208" t="s">
        <v>130</v>
      </c>
      <c r="E47" s="226">
        <v>300000</v>
      </c>
      <c r="F47" s="228">
        <v>144000</v>
      </c>
      <c r="G47" s="219"/>
      <c r="H47" s="212">
        <v>0</v>
      </c>
      <c r="I47" s="212">
        <v>0</v>
      </c>
      <c r="J47" s="240">
        <v>0</v>
      </c>
      <c r="K47" s="240">
        <v>0</v>
      </c>
    </row>
    <row r="48" s="191" customFormat="1" ht="18.75" spans="1:11">
      <c r="A48" s="75">
        <v>42</v>
      </c>
      <c r="B48" s="227" t="s">
        <v>271</v>
      </c>
      <c r="C48" s="219" t="s">
        <v>129</v>
      </c>
      <c r="D48" s="208" t="s">
        <v>130</v>
      </c>
      <c r="E48" s="226">
        <v>300000</v>
      </c>
      <c r="F48" s="228">
        <v>134000</v>
      </c>
      <c r="G48" s="219"/>
      <c r="H48" s="212">
        <v>0</v>
      </c>
      <c r="I48" s="212">
        <v>0</v>
      </c>
      <c r="J48" s="240">
        <v>0</v>
      </c>
      <c r="K48" s="240">
        <v>0</v>
      </c>
    </row>
    <row r="49" spans="1:11">
      <c r="A49" s="125"/>
      <c r="B49" s="229"/>
      <c r="C49" s="229"/>
      <c r="D49" s="230"/>
      <c r="E49" s="92"/>
      <c r="F49" s="92"/>
      <c r="G49" s="92"/>
      <c r="H49" s="59">
        <f>E49*10%*2</f>
        <v>0</v>
      </c>
      <c r="I49" s="59">
        <f t="shared" si="1"/>
        <v>0</v>
      </c>
      <c r="J49" s="92">
        <v>0</v>
      </c>
      <c r="K49" s="90">
        <v>0</v>
      </c>
    </row>
    <row r="50" s="192" customFormat="1" ht="18.75" spans="1:11">
      <c r="A50" s="231"/>
      <c r="B50" s="232"/>
      <c r="C50" s="232"/>
      <c r="D50" s="231"/>
      <c r="E50" s="233">
        <f>SUM(E7:E49)</f>
        <v>15356396</v>
      </c>
      <c r="F50" s="233">
        <f>SUM(F7:F49)</f>
        <v>10587796.02</v>
      </c>
      <c r="G50" s="233"/>
      <c r="H50" s="233">
        <f>SUM(H7:H49)</f>
        <v>2171279.2</v>
      </c>
      <c r="I50" s="233">
        <f>SUM(I7:I49)</f>
        <v>434255.84</v>
      </c>
      <c r="J50" s="233">
        <f>SUM(J7:J49)</f>
        <v>229960.38</v>
      </c>
      <c r="K50" s="233">
        <f>SUM(K7:K49)</f>
        <v>63281.98</v>
      </c>
    </row>
    <row r="51" spans="8:11">
      <c r="H51" s="234"/>
      <c r="I51" s="234"/>
      <c r="J51" s="234"/>
      <c r="K51" s="234"/>
    </row>
  </sheetData>
  <mergeCells count="1">
    <mergeCell ref="A5:K5"/>
  </mergeCells>
  <pageMargins left="0.7" right="0.7" top="0.75" bottom="0.75" header="0.3" footer="0.3"/>
  <pageSetup paperSize="1" scale="5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2:K90"/>
  <sheetViews>
    <sheetView topLeftCell="A35" workbookViewId="0">
      <selection activeCell="N34" sqref="N34"/>
    </sheetView>
  </sheetViews>
  <sheetFormatPr defaultColWidth="8.57142857142857" defaultRowHeight="15"/>
  <cols>
    <col min="1" max="1" width="6.85714285714286" style="165" customWidth="1"/>
    <col min="2" max="2" width="37.8571428571429" style="166" customWidth="1"/>
    <col min="3" max="3" width="32.2857142857143" style="165" customWidth="1"/>
    <col min="4" max="4" width="26.5714285714286" style="165" customWidth="1"/>
    <col min="5" max="5" width="19.1428571428571" style="165" customWidth="1"/>
    <col min="6" max="7" width="17.7142857142857" style="167" customWidth="1"/>
    <col min="8" max="8" width="22.8571428571429" style="167" hidden="1" customWidth="1"/>
    <col min="9" max="10" width="20" style="167" hidden="1" customWidth="1"/>
    <col min="11" max="11" width="17.8571428571429" style="167" hidden="1" customWidth="1"/>
    <col min="12" max="16384" width="8.57142857142857" style="165"/>
  </cols>
  <sheetData>
    <row r="2" ht="18.75" spans="1:11">
      <c r="A2" s="168" t="s">
        <v>287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ht="18.75" spans="1:11">
      <c r="A3" s="169"/>
      <c r="B3" s="168" t="s">
        <v>288</v>
      </c>
      <c r="C3" s="168"/>
      <c r="D3" s="168"/>
      <c r="E3" s="168"/>
      <c r="F3" s="168"/>
      <c r="G3" s="168"/>
      <c r="H3" s="168"/>
      <c r="I3" s="168"/>
      <c r="J3" s="168"/>
      <c r="K3" s="168"/>
    </row>
    <row r="4" s="164" customFormat="1" ht="25.5" spans="1:11">
      <c r="A4" s="170" t="s">
        <v>289</v>
      </c>
      <c r="B4" s="106" t="s">
        <v>290</v>
      </c>
      <c r="C4" s="64" t="s">
        <v>291</v>
      </c>
      <c r="D4" s="64" t="s">
        <v>10</v>
      </c>
      <c r="E4" s="149" t="s">
        <v>292</v>
      </c>
      <c r="F4" s="107" t="s">
        <v>293</v>
      </c>
      <c r="G4" s="149" t="s">
        <v>294</v>
      </c>
      <c r="H4" s="171" t="s">
        <v>243</v>
      </c>
      <c r="I4" s="171" t="s">
        <v>278</v>
      </c>
      <c r="J4" s="171" t="s">
        <v>245</v>
      </c>
      <c r="K4" s="171" t="s">
        <v>295</v>
      </c>
    </row>
    <row r="5" ht="18.75" spans="1:11">
      <c r="A5" s="108">
        <v>1</v>
      </c>
      <c r="B5" s="109" t="s">
        <v>256</v>
      </c>
      <c r="C5" s="69" t="s">
        <v>257</v>
      </c>
      <c r="D5" s="69" t="s">
        <v>29</v>
      </c>
      <c r="E5" s="79">
        <v>202800</v>
      </c>
      <c r="F5" s="110">
        <v>0</v>
      </c>
      <c r="G5" s="172">
        <f>E5+F5</f>
        <v>202800</v>
      </c>
      <c r="H5" s="173">
        <v>80000</v>
      </c>
      <c r="I5" s="173">
        <v>16000</v>
      </c>
      <c r="J5" s="173">
        <v>7200</v>
      </c>
      <c r="K5" s="173">
        <v>2000</v>
      </c>
    </row>
    <row r="6" ht="18.75" spans="1:11">
      <c r="A6" s="108">
        <v>2</v>
      </c>
      <c r="B6" s="111" t="s">
        <v>40</v>
      </c>
      <c r="C6" s="69" t="s">
        <v>41</v>
      </c>
      <c r="D6" s="69" t="s">
        <v>42</v>
      </c>
      <c r="E6" s="79">
        <v>202800</v>
      </c>
      <c r="F6" s="110">
        <v>0</v>
      </c>
      <c r="G6" s="172">
        <f t="shared" ref="G6:G44" si="0">E6+F6</f>
        <v>202800</v>
      </c>
      <c r="H6" s="173">
        <v>80000</v>
      </c>
      <c r="I6" s="173">
        <v>16000</v>
      </c>
      <c r="J6" s="173">
        <v>7200</v>
      </c>
      <c r="K6" s="173">
        <v>2000</v>
      </c>
    </row>
    <row r="7" ht="18.75" spans="1:11">
      <c r="A7" s="108">
        <v>3</v>
      </c>
      <c r="B7" s="112" t="s">
        <v>50</v>
      </c>
      <c r="C7" s="87" t="s">
        <v>51</v>
      </c>
      <c r="D7" s="69" t="s">
        <v>52</v>
      </c>
      <c r="E7" s="79">
        <v>431600</v>
      </c>
      <c r="F7" s="110">
        <v>0</v>
      </c>
      <c r="G7" s="172">
        <f t="shared" si="0"/>
        <v>431600</v>
      </c>
      <c r="H7" s="173">
        <v>100000</v>
      </c>
      <c r="I7" s="173">
        <v>20000</v>
      </c>
      <c r="J7" s="173">
        <v>14400</v>
      </c>
      <c r="K7" s="173">
        <v>2500</v>
      </c>
    </row>
    <row r="8" ht="18.75" spans="1:11">
      <c r="A8" s="108">
        <v>4</v>
      </c>
      <c r="B8" s="112" t="s">
        <v>53</v>
      </c>
      <c r="C8" s="113" t="s">
        <v>54</v>
      </c>
      <c r="D8" s="69" t="s">
        <v>52</v>
      </c>
      <c r="E8" s="79">
        <v>150000</v>
      </c>
      <c r="F8" s="110">
        <v>0</v>
      </c>
      <c r="G8" s="172">
        <v>150000</v>
      </c>
      <c r="H8" s="173">
        <v>0</v>
      </c>
      <c r="I8" s="173">
        <v>0</v>
      </c>
      <c r="J8" s="173">
        <v>0</v>
      </c>
      <c r="K8" s="173">
        <v>0</v>
      </c>
    </row>
    <row r="9" ht="18.75" spans="1:11">
      <c r="A9" s="108">
        <v>5</v>
      </c>
      <c r="B9" s="80" t="s">
        <v>262</v>
      </c>
      <c r="C9" s="113" t="s">
        <v>61</v>
      </c>
      <c r="D9" s="69" t="s">
        <v>52</v>
      </c>
      <c r="E9" s="79">
        <v>150000</v>
      </c>
      <c r="F9" s="110">
        <v>0</v>
      </c>
      <c r="G9" s="172">
        <f t="shared" si="0"/>
        <v>150000</v>
      </c>
      <c r="H9" s="173">
        <v>0</v>
      </c>
      <c r="I9" s="173">
        <v>0</v>
      </c>
      <c r="J9" s="173">
        <v>0</v>
      </c>
      <c r="K9" s="173">
        <v>0</v>
      </c>
    </row>
    <row r="10" ht="18.75" spans="1:11">
      <c r="A10" s="108">
        <v>6</v>
      </c>
      <c r="B10" s="80" t="s">
        <v>263</v>
      </c>
      <c r="C10" s="113" t="s">
        <v>61</v>
      </c>
      <c r="D10" s="69" t="s">
        <v>52</v>
      </c>
      <c r="E10" s="79">
        <v>150000</v>
      </c>
      <c r="F10" s="110">
        <v>0</v>
      </c>
      <c r="G10" s="172">
        <f t="shared" si="0"/>
        <v>150000</v>
      </c>
      <c r="H10" s="173">
        <v>0</v>
      </c>
      <c r="I10" s="173">
        <v>0</v>
      </c>
      <c r="J10" s="173">
        <v>0</v>
      </c>
      <c r="K10" s="173">
        <v>0</v>
      </c>
    </row>
    <row r="11" ht="18.75" spans="1:11">
      <c r="A11" s="108">
        <v>7</v>
      </c>
      <c r="B11" s="114" t="s">
        <v>62</v>
      </c>
      <c r="C11" s="113" t="s">
        <v>63</v>
      </c>
      <c r="D11" s="69" t="s">
        <v>52</v>
      </c>
      <c r="E11" s="79">
        <v>156400</v>
      </c>
      <c r="F11" s="110">
        <v>122000</v>
      </c>
      <c r="G11" s="172">
        <f t="shared" si="0"/>
        <v>278400</v>
      </c>
      <c r="H11" s="173">
        <v>70000</v>
      </c>
      <c r="I11" s="173">
        <v>14000</v>
      </c>
      <c r="J11" s="173">
        <v>3600</v>
      </c>
      <c r="K11" s="173">
        <v>1750</v>
      </c>
    </row>
    <row r="12" ht="18.75" spans="1:11">
      <c r="A12" s="108">
        <v>8</v>
      </c>
      <c r="B12" s="112" t="s">
        <v>69</v>
      </c>
      <c r="C12" s="87" t="s">
        <v>70</v>
      </c>
      <c r="D12" s="69" t="s">
        <v>71</v>
      </c>
      <c r="E12" s="79">
        <v>270000</v>
      </c>
      <c r="F12" s="110">
        <v>0</v>
      </c>
      <c r="G12" s="172">
        <f t="shared" si="0"/>
        <v>270000</v>
      </c>
      <c r="H12" s="173">
        <v>60000</v>
      </c>
      <c r="I12" s="173">
        <v>12000</v>
      </c>
      <c r="J12" s="173">
        <v>0</v>
      </c>
      <c r="K12" s="173">
        <v>1500</v>
      </c>
    </row>
    <row r="13" ht="18.75" spans="1:11">
      <c r="A13" s="108">
        <v>9</v>
      </c>
      <c r="B13" s="112" t="s">
        <v>77</v>
      </c>
      <c r="C13" s="87" t="s">
        <v>70</v>
      </c>
      <c r="D13" s="69" t="s">
        <v>71</v>
      </c>
      <c r="E13" s="79">
        <v>346800</v>
      </c>
      <c r="F13" s="110">
        <v>0</v>
      </c>
      <c r="G13" s="172">
        <f t="shared" si="0"/>
        <v>346800</v>
      </c>
      <c r="H13" s="173">
        <v>80000</v>
      </c>
      <c r="I13" s="173">
        <v>16000</v>
      </c>
      <c r="J13" s="173">
        <v>7200</v>
      </c>
      <c r="K13" s="173">
        <v>2000</v>
      </c>
    </row>
    <row r="14" ht="18.75" spans="1:11">
      <c r="A14" s="108">
        <v>10</v>
      </c>
      <c r="B14" s="114" t="s">
        <v>84</v>
      </c>
      <c r="C14" s="87" t="s">
        <v>70</v>
      </c>
      <c r="D14" s="69" t="s">
        <v>71</v>
      </c>
      <c r="E14" s="79">
        <v>345800</v>
      </c>
      <c r="F14" s="110">
        <v>0</v>
      </c>
      <c r="G14" s="172">
        <f t="shared" si="0"/>
        <v>345800</v>
      </c>
      <c r="H14" s="173">
        <v>80000</v>
      </c>
      <c r="I14" s="173">
        <v>16000</v>
      </c>
      <c r="J14" s="173">
        <v>7200</v>
      </c>
      <c r="K14" s="173">
        <v>2000</v>
      </c>
    </row>
    <row r="15" ht="18.75" spans="1:11">
      <c r="A15" s="108">
        <v>11</v>
      </c>
      <c r="B15" s="114" t="s">
        <v>92</v>
      </c>
      <c r="C15" s="87" t="s">
        <v>70</v>
      </c>
      <c r="D15" s="69" t="s">
        <v>71</v>
      </c>
      <c r="E15" s="79">
        <v>348800</v>
      </c>
      <c r="F15" s="110">
        <v>0</v>
      </c>
      <c r="G15" s="172">
        <f t="shared" si="0"/>
        <v>348800</v>
      </c>
      <c r="H15" s="173">
        <v>80000</v>
      </c>
      <c r="I15" s="173">
        <v>16000</v>
      </c>
      <c r="J15" s="173">
        <v>7200</v>
      </c>
      <c r="K15" s="173">
        <v>2000</v>
      </c>
    </row>
    <row r="16" ht="18.75" spans="1:11">
      <c r="A16" s="108">
        <v>12</v>
      </c>
      <c r="B16" s="114" t="s">
        <v>95</v>
      </c>
      <c r="C16" s="87" t="s">
        <v>70</v>
      </c>
      <c r="D16" s="69" t="s">
        <v>71</v>
      </c>
      <c r="E16" s="79">
        <v>348800</v>
      </c>
      <c r="F16" s="110">
        <v>0</v>
      </c>
      <c r="G16" s="172">
        <f t="shared" si="0"/>
        <v>348800</v>
      </c>
      <c r="H16" s="173">
        <v>80000</v>
      </c>
      <c r="I16" s="173">
        <v>16000</v>
      </c>
      <c r="J16" s="173">
        <v>7200</v>
      </c>
      <c r="K16" s="173">
        <v>2000</v>
      </c>
    </row>
    <row r="17" ht="18.75" spans="1:11">
      <c r="A17" s="108">
        <v>13</v>
      </c>
      <c r="B17" s="114" t="s">
        <v>281</v>
      </c>
      <c r="C17" s="87" t="s">
        <v>70</v>
      </c>
      <c r="D17" s="69" t="s">
        <v>71</v>
      </c>
      <c r="E17" s="79">
        <v>252000</v>
      </c>
      <c r="F17" s="110">
        <v>0</v>
      </c>
      <c r="G17" s="172">
        <f t="shared" si="0"/>
        <v>252000</v>
      </c>
      <c r="H17" s="173">
        <v>60000</v>
      </c>
      <c r="I17" s="173">
        <v>12000</v>
      </c>
      <c r="J17" s="173">
        <v>0</v>
      </c>
      <c r="K17" s="173">
        <v>1500</v>
      </c>
    </row>
    <row r="18" ht="18.75" spans="1:11">
      <c r="A18" s="108">
        <v>14</v>
      </c>
      <c r="B18" s="84" t="s">
        <v>107</v>
      </c>
      <c r="C18" s="85" t="s">
        <v>108</v>
      </c>
      <c r="D18" s="69" t="s">
        <v>280</v>
      </c>
      <c r="E18" s="79">
        <v>545999.12</v>
      </c>
      <c r="F18" s="110">
        <v>40000</v>
      </c>
      <c r="G18" s="172">
        <f t="shared" si="0"/>
        <v>585999.12</v>
      </c>
      <c r="H18" s="173">
        <v>129444.2</v>
      </c>
      <c r="I18" s="173">
        <v>25888.84</v>
      </c>
      <c r="J18" s="173">
        <v>32499.78</v>
      </c>
      <c r="K18" s="173">
        <v>3236.105</v>
      </c>
    </row>
    <row r="19" ht="18.75" spans="1:11">
      <c r="A19" s="108">
        <v>15</v>
      </c>
      <c r="B19" s="84" t="s">
        <v>111</v>
      </c>
      <c r="C19" s="87" t="s">
        <v>112</v>
      </c>
      <c r="D19" s="69" t="s">
        <v>42</v>
      </c>
      <c r="E19" s="79">
        <v>392999.312</v>
      </c>
      <c r="F19" s="110">
        <v>38000</v>
      </c>
      <c r="G19" s="172">
        <f t="shared" si="0"/>
        <v>430999.312</v>
      </c>
      <c r="H19" s="173">
        <v>91400.8</v>
      </c>
      <c r="I19" s="173">
        <v>18280.16</v>
      </c>
      <c r="J19" s="173">
        <v>11304.288</v>
      </c>
      <c r="K19" s="173">
        <v>2285.02</v>
      </c>
    </row>
    <row r="20" ht="18.75" spans="1:11">
      <c r="A20" s="108">
        <v>16</v>
      </c>
      <c r="B20" s="114" t="s">
        <v>119</v>
      </c>
      <c r="C20" s="87" t="s">
        <v>112</v>
      </c>
      <c r="D20" s="69" t="s">
        <v>42</v>
      </c>
      <c r="E20" s="79">
        <v>241998.528</v>
      </c>
      <c r="F20" s="110">
        <v>38000</v>
      </c>
      <c r="G20" s="172">
        <f t="shared" si="0"/>
        <v>279998.528</v>
      </c>
      <c r="H20" s="173">
        <v>115555.2</v>
      </c>
      <c r="I20" s="173">
        <v>23111.04</v>
      </c>
      <c r="J20" s="173">
        <v>19999.872</v>
      </c>
      <c r="K20" s="173">
        <v>2888.88</v>
      </c>
    </row>
    <row r="21" ht="18.75" spans="1:11">
      <c r="A21" s="108">
        <v>17</v>
      </c>
      <c r="B21" s="115" t="s">
        <v>128</v>
      </c>
      <c r="C21" s="87" t="s">
        <v>129</v>
      </c>
      <c r="D21" s="69" t="s">
        <v>130</v>
      </c>
      <c r="E21" s="79">
        <v>134000</v>
      </c>
      <c r="F21" s="110">
        <v>42428</v>
      </c>
      <c r="G21" s="172">
        <f t="shared" si="0"/>
        <v>176428</v>
      </c>
      <c r="H21" s="173">
        <v>0</v>
      </c>
      <c r="I21" s="173">
        <v>0</v>
      </c>
      <c r="J21" s="173">
        <v>0</v>
      </c>
      <c r="K21" s="173">
        <v>0</v>
      </c>
    </row>
    <row r="22" ht="18.75" spans="1:11">
      <c r="A22" s="108">
        <v>18</v>
      </c>
      <c r="B22" s="112" t="s">
        <v>133</v>
      </c>
      <c r="C22" s="87" t="s">
        <v>129</v>
      </c>
      <c r="D22" s="69" t="s">
        <v>130</v>
      </c>
      <c r="E22" s="79">
        <v>128000</v>
      </c>
      <c r="F22" s="110">
        <v>43428</v>
      </c>
      <c r="G22" s="172">
        <f t="shared" si="0"/>
        <v>171428</v>
      </c>
      <c r="H22" s="173">
        <v>60000</v>
      </c>
      <c r="I22" s="173">
        <v>12000</v>
      </c>
      <c r="J22" s="173">
        <v>0</v>
      </c>
      <c r="K22" s="173">
        <v>1500</v>
      </c>
    </row>
    <row r="23" ht="18.75" spans="1:11">
      <c r="A23" s="108">
        <v>19</v>
      </c>
      <c r="B23" s="116" t="s">
        <v>137</v>
      </c>
      <c r="C23" s="87" t="s">
        <v>129</v>
      </c>
      <c r="D23" s="69" t="s">
        <v>130</v>
      </c>
      <c r="E23" s="79">
        <v>170000</v>
      </c>
      <c r="F23" s="110">
        <v>87284</v>
      </c>
      <c r="G23" s="172">
        <f t="shared" si="0"/>
        <v>257284</v>
      </c>
      <c r="H23" s="173">
        <v>60000</v>
      </c>
      <c r="I23" s="173">
        <v>12000</v>
      </c>
      <c r="J23" s="173">
        <v>0</v>
      </c>
      <c r="K23" s="173">
        <v>1500</v>
      </c>
    </row>
    <row r="24" ht="18.75" spans="1:11">
      <c r="A24" s="108">
        <v>20</v>
      </c>
      <c r="B24" s="112" t="s">
        <v>140</v>
      </c>
      <c r="C24" s="87" t="s">
        <v>129</v>
      </c>
      <c r="D24" s="69" t="s">
        <v>130</v>
      </c>
      <c r="E24" s="79">
        <v>164000</v>
      </c>
      <c r="F24" s="110">
        <v>44428</v>
      </c>
      <c r="G24" s="172">
        <f t="shared" si="0"/>
        <v>208428</v>
      </c>
      <c r="H24" s="173">
        <v>60000</v>
      </c>
      <c r="I24" s="173">
        <v>12000</v>
      </c>
      <c r="J24" s="173">
        <v>0</v>
      </c>
      <c r="K24" s="173">
        <v>1500</v>
      </c>
    </row>
    <row r="25" ht="18.75" spans="1:11">
      <c r="A25" s="108">
        <v>21</v>
      </c>
      <c r="B25" s="112" t="s">
        <v>143</v>
      </c>
      <c r="C25" s="87" t="s">
        <v>129</v>
      </c>
      <c r="D25" s="69" t="s">
        <v>130</v>
      </c>
      <c r="E25" s="79">
        <v>264000</v>
      </c>
      <c r="F25" s="110">
        <v>93000</v>
      </c>
      <c r="G25" s="172">
        <f t="shared" si="0"/>
        <v>357000</v>
      </c>
      <c r="H25" s="173">
        <v>60000</v>
      </c>
      <c r="I25" s="173">
        <v>12000</v>
      </c>
      <c r="J25" s="173">
        <v>0</v>
      </c>
      <c r="K25" s="173">
        <v>1500</v>
      </c>
    </row>
    <row r="26" ht="18.75" spans="1:11">
      <c r="A26" s="108">
        <v>22</v>
      </c>
      <c r="B26" s="116" t="s">
        <v>147</v>
      </c>
      <c r="C26" s="87" t="s">
        <v>129</v>
      </c>
      <c r="D26" s="69" t="s">
        <v>130</v>
      </c>
      <c r="E26" s="79">
        <v>270000</v>
      </c>
      <c r="F26" s="110">
        <v>94284</v>
      </c>
      <c r="G26" s="172">
        <f t="shared" si="0"/>
        <v>364284</v>
      </c>
      <c r="H26" s="173">
        <v>60000</v>
      </c>
      <c r="I26" s="173">
        <v>12000</v>
      </c>
      <c r="J26" s="173">
        <v>0</v>
      </c>
      <c r="K26" s="173">
        <v>1500</v>
      </c>
    </row>
    <row r="27" ht="18.75" spans="1:11">
      <c r="A27" s="108">
        <v>23</v>
      </c>
      <c r="B27" s="112" t="s">
        <v>151</v>
      </c>
      <c r="C27" s="87" t="s">
        <v>129</v>
      </c>
      <c r="D27" s="69" t="s">
        <v>130</v>
      </c>
      <c r="E27" s="79">
        <v>150000</v>
      </c>
      <c r="F27" s="110">
        <v>87284</v>
      </c>
      <c r="G27" s="172">
        <f t="shared" si="0"/>
        <v>237284</v>
      </c>
      <c r="H27" s="173">
        <v>0</v>
      </c>
      <c r="I27" s="173">
        <v>0</v>
      </c>
      <c r="J27" s="173">
        <v>0</v>
      </c>
      <c r="K27" s="173">
        <v>0</v>
      </c>
    </row>
    <row r="28" ht="18.75" spans="1:11">
      <c r="A28" s="108">
        <v>24</v>
      </c>
      <c r="B28" s="112" t="s">
        <v>153</v>
      </c>
      <c r="C28" s="87" t="s">
        <v>129</v>
      </c>
      <c r="D28" s="69" t="s">
        <v>130</v>
      </c>
      <c r="E28" s="79">
        <v>129000</v>
      </c>
      <c r="F28" s="110">
        <v>42428</v>
      </c>
      <c r="G28" s="172">
        <f t="shared" si="0"/>
        <v>171428</v>
      </c>
      <c r="H28" s="173">
        <v>0</v>
      </c>
      <c r="I28" s="173">
        <v>0</v>
      </c>
      <c r="J28" s="173">
        <v>0</v>
      </c>
      <c r="K28" s="173">
        <v>0</v>
      </c>
    </row>
    <row r="29" ht="18.75" spans="1:11">
      <c r="A29" s="108">
        <v>25</v>
      </c>
      <c r="B29" s="112" t="s">
        <v>282</v>
      </c>
      <c r="C29" s="113" t="s">
        <v>157</v>
      </c>
      <c r="D29" s="69" t="s">
        <v>130</v>
      </c>
      <c r="E29" s="79">
        <v>133000</v>
      </c>
      <c r="F29" s="110">
        <v>14000</v>
      </c>
      <c r="G29" s="172">
        <f t="shared" si="0"/>
        <v>147000</v>
      </c>
      <c r="H29" s="173">
        <v>60000</v>
      </c>
      <c r="I29" s="173">
        <v>12000</v>
      </c>
      <c r="J29" s="173">
        <v>0</v>
      </c>
      <c r="K29" s="173">
        <v>1500</v>
      </c>
    </row>
    <row r="30" ht="18.75" spans="1:11">
      <c r="A30" s="108">
        <v>26</v>
      </c>
      <c r="B30" s="112" t="s">
        <v>159</v>
      </c>
      <c r="C30" s="85" t="s">
        <v>129</v>
      </c>
      <c r="D30" s="69" t="s">
        <v>130</v>
      </c>
      <c r="E30" s="79">
        <v>134000</v>
      </c>
      <c r="F30" s="110">
        <v>14000</v>
      </c>
      <c r="G30" s="172">
        <f t="shared" si="0"/>
        <v>148000</v>
      </c>
      <c r="H30" s="173">
        <v>60000</v>
      </c>
      <c r="I30" s="173">
        <v>12000</v>
      </c>
      <c r="J30" s="173">
        <v>0</v>
      </c>
      <c r="K30" s="173">
        <v>1500</v>
      </c>
    </row>
    <row r="31" ht="18.75" spans="1:11">
      <c r="A31" s="108">
        <v>27</v>
      </c>
      <c r="B31" s="117" t="s">
        <v>264</v>
      </c>
      <c r="C31" s="87" t="s">
        <v>164</v>
      </c>
      <c r="D31" s="69" t="s">
        <v>52</v>
      </c>
      <c r="E31" s="79">
        <v>304400</v>
      </c>
      <c r="F31" s="110">
        <v>110000</v>
      </c>
      <c r="G31" s="172">
        <f t="shared" si="0"/>
        <v>414400</v>
      </c>
      <c r="H31" s="173">
        <v>70000</v>
      </c>
      <c r="I31" s="173">
        <v>14000</v>
      </c>
      <c r="J31" s="173">
        <v>3600</v>
      </c>
      <c r="K31" s="173">
        <v>1750</v>
      </c>
    </row>
    <row r="32" ht="18.75" spans="1:11">
      <c r="A32" s="108">
        <v>28</v>
      </c>
      <c r="B32" s="117" t="s">
        <v>283</v>
      </c>
      <c r="C32" s="87" t="s">
        <v>169</v>
      </c>
      <c r="D32" s="69" t="s">
        <v>52</v>
      </c>
      <c r="E32" s="79">
        <v>270000</v>
      </c>
      <c r="F32" s="110">
        <v>122000</v>
      </c>
      <c r="G32" s="172">
        <f t="shared" si="0"/>
        <v>392000</v>
      </c>
      <c r="H32" s="173">
        <v>60000</v>
      </c>
      <c r="I32" s="173">
        <v>12000</v>
      </c>
      <c r="J32" s="173">
        <v>0</v>
      </c>
      <c r="K32" s="173">
        <v>1500</v>
      </c>
    </row>
    <row r="33" ht="18.75" spans="1:11">
      <c r="A33" s="108">
        <v>29</v>
      </c>
      <c r="B33" s="117" t="s">
        <v>284</v>
      </c>
      <c r="C33" s="98" t="s">
        <v>175</v>
      </c>
      <c r="D33" s="69" t="s">
        <v>280</v>
      </c>
      <c r="E33" s="79">
        <v>445999.748</v>
      </c>
      <c r="F33" s="110">
        <v>39000</v>
      </c>
      <c r="G33" s="172">
        <f t="shared" si="0"/>
        <v>484999.748</v>
      </c>
      <c r="H33" s="173">
        <v>103478.2</v>
      </c>
      <c r="I33" s="173">
        <v>20695.64</v>
      </c>
      <c r="J33" s="173">
        <v>15652.152</v>
      </c>
      <c r="K33" s="173">
        <v>2586.955</v>
      </c>
    </row>
    <row r="34" ht="18.75" spans="1:11">
      <c r="A34" s="108">
        <v>30</v>
      </c>
      <c r="B34" s="117" t="s">
        <v>285</v>
      </c>
      <c r="C34" s="87" t="s">
        <v>184</v>
      </c>
      <c r="D34" s="69" t="s">
        <v>71</v>
      </c>
      <c r="E34" s="79">
        <v>394999.312</v>
      </c>
      <c r="F34" s="110">
        <v>0</v>
      </c>
      <c r="G34" s="172">
        <f t="shared" si="0"/>
        <v>394999.312</v>
      </c>
      <c r="H34" s="173">
        <v>91400.8</v>
      </c>
      <c r="I34" s="173">
        <v>18280.16</v>
      </c>
      <c r="J34" s="173">
        <v>11304.288</v>
      </c>
      <c r="K34" s="173">
        <v>2285.02</v>
      </c>
    </row>
    <row r="35" ht="18.75" spans="1:11">
      <c r="A35" s="108">
        <v>31</v>
      </c>
      <c r="B35" s="117" t="s">
        <v>286</v>
      </c>
      <c r="C35" s="87" t="s">
        <v>70</v>
      </c>
      <c r="D35" s="69" t="s">
        <v>71</v>
      </c>
      <c r="E35" s="79">
        <v>260000</v>
      </c>
      <c r="F35" s="110">
        <v>38000</v>
      </c>
      <c r="G35" s="172">
        <f t="shared" si="0"/>
        <v>298000</v>
      </c>
      <c r="H35" s="173">
        <v>60000</v>
      </c>
      <c r="I35" s="173">
        <v>12000</v>
      </c>
      <c r="J35" s="173">
        <v>0</v>
      </c>
      <c r="K35" s="173">
        <v>1500</v>
      </c>
    </row>
    <row r="36" ht="18.75" spans="1:11">
      <c r="A36" s="108">
        <v>32</v>
      </c>
      <c r="B36" s="117" t="s">
        <v>203</v>
      </c>
      <c r="C36" s="87" t="s">
        <v>70</v>
      </c>
      <c r="D36" s="69" t="s">
        <v>71</v>
      </c>
      <c r="E36" s="79">
        <v>150000</v>
      </c>
      <c r="F36" s="110">
        <v>0</v>
      </c>
      <c r="G36" s="172">
        <f t="shared" si="0"/>
        <v>150000</v>
      </c>
      <c r="H36" s="173">
        <v>0</v>
      </c>
      <c r="I36" s="173">
        <v>0</v>
      </c>
      <c r="J36" s="173">
        <v>0</v>
      </c>
      <c r="K36" s="173">
        <v>0</v>
      </c>
    </row>
    <row r="37" ht="18.75" spans="1:11">
      <c r="A37" s="108">
        <v>33</v>
      </c>
      <c r="B37" s="117" t="s">
        <v>212</v>
      </c>
      <c r="C37" s="87" t="s">
        <v>70</v>
      </c>
      <c r="D37" s="69" t="s">
        <v>71</v>
      </c>
      <c r="E37" s="79">
        <v>148000</v>
      </c>
      <c r="F37" s="110">
        <v>0</v>
      </c>
      <c r="G37" s="172">
        <f t="shared" si="0"/>
        <v>148000</v>
      </c>
      <c r="H37" s="173">
        <v>0</v>
      </c>
      <c r="I37" s="173">
        <v>0</v>
      </c>
      <c r="J37" s="173">
        <v>0</v>
      </c>
      <c r="K37" s="173">
        <v>0</v>
      </c>
    </row>
    <row r="38" ht="18.75" spans="1:11">
      <c r="A38" s="108">
        <v>34</v>
      </c>
      <c r="B38" s="96" t="s">
        <v>265</v>
      </c>
      <c r="C38" s="77" t="s">
        <v>70</v>
      </c>
      <c r="D38" s="69" t="s">
        <v>71</v>
      </c>
      <c r="E38" s="79">
        <v>140000</v>
      </c>
      <c r="F38" s="110">
        <v>0</v>
      </c>
      <c r="G38" s="172">
        <f t="shared" si="0"/>
        <v>140000</v>
      </c>
      <c r="H38" s="173">
        <v>0</v>
      </c>
      <c r="I38" s="173">
        <v>0</v>
      </c>
      <c r="J38" s="173">
        <v>0</v>
      </c>
      <c r="K38" s="173">
        <v>0</v>
      </c>
    </row>
    <row r="39" ht="18.75" spans="1:11">
      <c r="A39" s="108">
        <v>35</v>
      </c>
      <c r="B39" s="96" t="s">
        <v>266</v>
      </c>
      <c r="C39" s="77" t="s">
        <v>70</v>
      </c>
      <c r="D39" s="69" t="s">
        <v>71</v>
      </c>
      <c r="E39" s="79">
        <v>300000</v>
      </c>
      <c r="F39" s="110">
        <v>0</v>
      </c>
      <c r="G39" s="172">
        <f t="shared" si="0"/>
        <v>300000</v>
      </c>
      <c r="H39" s="173">
        <v>0</v>
      </c>
      <c r="I39" s="173">
        <v>0</v>
      </c>
      <c r="J39" s="173">
        <v>0</v>
      </c>
      <c r="K39" s="173">
        <v>0</v>
      </c>
    </row>
    <row r="40" ht="18.75" spans="1:11">
      <c r="A40" s="108">
        <v>36</v>
      </c>
      <c r="B40" s="96" t="s">
        <v>267</v>
      </c>
      <c r="C40" s="87" t="s">
        <v>112</v>
      </c>
      <c r="D40" s="69" t="s">
        <v>42</v>
      </c>
      <c r="E40" s="79">
        <v>300000</v>
      </c>
      <c r="F40" s="110">
        <v>0</v>
      </c>
      <c r="G40" s="172">
        <f t="shared" si="0"/>
        <v>300000</v>
      </c>
      <c r="H40" s="173">
        <v>0</v>
      </c>
      <c r="I40" s="173">
        <v>0</v>
      </c>
      <c r="J40" s="173">
        <v>0</v>
      </c>
      <c r="K40" s="173">
        <v>0</v>
      </c>
    </row>
    <row r="41" ht="18.75" spans="1:11">
      <c r="A41" s="108">
        <v>37</v>
      </c>
      <c r="B41" s="96" t="s">
        <v>268</v>
      </c>
      <c r="C41" s="77" t="s">
        <v>129</v>
      </c>
      <c r="D41" s="69" t="s">
        <v>130</v>
      </c>
      <c r="E41" s="79">
        <v>144000</v>
      </c>
      <c r="F41" s="110">
        <v>44428</v>
      </c>
      <c r="G41" s="172">
        <f t="shared" si="0"/>
        <v>188428</v>
      </c>
      <c r="H41" s="173">
        <v>0</v>
      </c>
      <c r="I41" s="173">
        <v>0</v>
      </c>
      <c r="J41" s="173">
        <v>0</v>
      </c>
      <c r="K41" s="173">
        <v>0</v>
      </c>
    </row>
    <row r="42" ht="18.75" spans="1:11">
      <c r="A42" s="108">
        <v>38</v>
      </c>
      <c r="B42" s="96" t="s">
        <v>269</v>
      </c>
      <c r="C42" s="77" t="s">
        <v>129</v>
      </c>
      <c r="D42" s="69" t="s">
        <v>130</v>
      </c>
      <c r="E42" s="79">
        <v>144000</v>
      </c>
      <c r="F42" s="110">
        <v>79856</v>
      </c>
      <c r="G42" s="172">
        <f t="shared" si="0"/>
        <v>223856</v>
      </c>
      <c r="H42" s="173">
        <v>0</v>
      </c>
      <c r="I42" s="173">
        <v>0</v>
      </c>
      <c r="J42" s="173">
        <v>0</v>
      </c>
      <c r="K42" s="173">
        <v>0</v>
      </c>
    </row>
    <row r="43" ht="18.75" spans="1:11">
      <c r="A43" s="108">
        <v>39</v>
      </c>
      <c r="B43" s="96" t="s">
        <v>270</v>
      </c>
      <c r="C43" s="77" t="s">
        <v>129</v>
      </c>
      <c r="D43" s="69" t="s">
        <v>130</v>
      </c>
      <c r="E43" s="79">
        <v>144000</v>
      </c>
      <c r="F43" s="110">
        <v>62856</v>
      </c>
      <c r="G43" s="172">
        <f t="shared" si="0"/>
        <v>206856</v>
      </c>
      <c r="H43" s="173">
        <v>0</v>
      </c>
      <c r="I43" s="173">
        <v>0</v>
      </c>
      <c r="J43" s="173">
        <v>0</v>
      </c>
      <c r="K43" s="173">
        <v>0</v>
      </c>
    </row>
    <row r="44" ht="18.75" spans="1:11">
      <c r="A44" s="108">
        <v>40</v>
      </c>
      <c r="B44" s="96" t="s">
        <v>271</v>
      </c>
      <c r="C44" s="77" t="s">
        <v>129</v>
      </c>
      <c r="D44" s="69" t="s">
        <v>130</v>
      </c>
      <c r="E44" s="79">
        <v>134000</v>
      </c>
      <c r="F44" s="110">
        <v>43428</v>
      </c>
      <c r="G44" s="172">
        <f t="shared" si="0"/>
        <v>177428</v>
      </c>
      <c r="H44" s="173">
        <v>0</v>
      </c>
      <c r="I44" s="173">
        <v>0</v>
      </c>
      <c r="J44" s="173">
        <v>0</v>
      </c>
      <c r="K44" s="173">
        <v>0</v>
      </c>
    </row>
    <row r="45" spans="1:11">
      <c r="A45" s="108">
        <v>41</v>
      </c>
      <c r="B45" s="98" t="s">
        <v>296</v>
      </c>
      <c r="C45" s="85" t="s">
        <v>297</v>
      </c>
      <c r="D45" s="87" t="s">
        <v>52</v>
      </c>
      <c r="E45" s="79">
        <v>200000</v>
      </c>
      <c r="F45" s="110">
        <v>0</v>
      </c>
      <c r="G45" s="172">
        <f t="shared" ref="G45:G51" si="1">E45+F45</f>
        <v>200000</v>
      </c>
      <c r="H45" s="173">
        <v>0</v>
      </c>
      <c r="I45" s="173">
        <v>0</v>
      </c>
      <c r="J45" s="173">
        <v>0</v>
      </c>
      <c r="K45" s="173">
        <v>0</v>
      </c>
    </row>
    <row r="46" spans="1:11">
      <c r="A46" s="108">
        <v>42</v>
      </c>
      <c r="B46" s="98" t="s">
        <v>298</v>
      </c>
      <c r="C46" s="85" t="s">
        <v>297</v>
      </c>
      <c r="D46" s="87" t="s">
        <v>52</v>
      </c>
      <c r="E46" s="172">
        <v>150000</v>
      </c>
      <c r="F46" s="110">
        <v>0</v>
      </c>
      <c r="G46" s="172">
        <f t="shared" si="1"/>
        <v>150000</v>
      </c>
      <c r="H46" s="173">
        <v>0</v>
      </c>
      <c r="I46" s="173">
        <v>0</v>
      </c>
      <c r="J46" s="173">
        <v>0</v>
      </c>
      <c r="K46" s="173">
        <v>0</v>
      </c>
    </row>
    <row r="47" spans="1:11">
      <c r="A47" s="108"/>
      <c r="B47" s="98"/>
      <c r="C47" s="85"/>
      <c r="D47" s="87"/>
      <c r="E47" s="172"/>
      <c r="F47" s="110">
        <v>0</v>
      </c>
      <c r="G47" s="172">
        <f t="shared" si="1"/>
        <v>0</v>
      </c>
      <c r="H47" s="173">
        <v>0</v>
      </c>
      <c r="I47" s="173">
        <v>0</v>
      </c>
      <c r="J47" s="173">
        <v>0</v>
      </c>
      <c r="K47" s="173">
        <v>0</v>
      </c>
    </row>
    <row r="48" spans="1:11">
      <c r="A48" s="108"/>
      <c r="B48" s="98"/>
      <c r="C48" s="85"/>
      <c r="D48" s="87"/>
      <c r="E48" s="172"/>
      <c r="F48" s="110">
        <v>0</v>
      </c>
      <c r="G48" s="172">
        <f t="shared" si="1"/>
        <v>0</v>
      </c>
      <c r="H48" s="173">
        <v>0</v>
      </c>
      <c r="I48" s="173">
        <v>0</v>
      </c>
      <c r="J48" s="173">
        <v>0</v>
      </c>
      <c r="K48" s="173">
        <v>0</v>
      </c>
    </row>
    <row r="49" spans="1:11">
      <c r="A49" s="108"/>
      <c r="B49" s="98"/>
      <c r="C49" s="85"/>
      <c r="D49" s="87"/>
      <c r="E49" s="172"/>
      <c r="F49" s="110">
        <v>0</v>
      </c>
      <c r="G49" s="172">
        <f t="shared" si="1"/>
        <v>0</v>
      </c>
      <c r="H49" s="173">
        <v>0</v>
      </c>
      <c r="I49" s="173">
        <v>0</v>
      </c>
      <c r="J49" s="173">
        <v>0</v>
      </c>
      <c r="K49" s="173">
        <v>0</v>
      </c>
    </row>
    <row r="50" spans="1:11">
      <c r="A50" s="108"/>
      <c r="B50" s="118"/>
      <c r="C50" s="87"/>
      <c r="D50" s="87"/>
      <c r="E50" s="172"/>
      <c r="F50" s="110">
        <v>0</v>
      </c>
      <c r="G50" s="172">
        <f t="shared" si="1"/>
        <v>0</v>
      </c>
      <c r="H50" s="173">
        <v>0</v>
      </c>
      <c r="I50" s="173">
        <v>0</v>
      </c>
      <c r="J50" s="173">
        <v>0</v>
      </c>
      <c r="K50" s="173">
        <v>0</v>
      </c>
    </row>
    <row r="51" ht="21" customHeight="1" spans="1:11">
      <c r="A51" s="108"/>
      <c r="B51" s="174"/>
      <c r="C51" s="108"/>
      <c r="D51" s="175"/>
      <c r="E51" s="176">
        <f>SUM(E5:E50)</f>
        <v>9842196.02</v>
      </c>
      <c r="F51" s="177">
        <f>SUM(F5:F50)</f>
        <v>1340132</v>
      </c>
      <c r="G51" s="177">
        <f t="shared" si="1"/>
        <v>11182328.02</v>
      </c>
      <c r="H51" s="178">
        <f>SUM(H5:H50)</f>
        <v>1911279.2</v>
      </c>
      <c r="I51" s="178">
        <f>SUM(I5:I50)</f>
        <v>382255.84</v>
      </c>
      <c r="J51" s="178">
        <f>SUM(J5:J50)</f>
        <v>155560.38</v>
      </c>
      <c r="K51" s="178">
        <f>SUM(K5:K50)</f>
        <v>47781.98</v>
      </c>
    </row>
    <row r="52" ht="20.1" customHeight="1" spans="1:11">
      <c r="A52" s="108"/>
      <c r="B52" s="174"/>
      <c r="C52" s="108"/>
      <c r="D52" s="179"/>
      <c r="E52" s="176"/>
      <c r="F52" s="180"/>
      <c r="G52" s="180"/>
      <c r="H52" s="180"/>
      <c r="I52" s="180">
        <f>E51+H51+I51+J51+K51</f>
        <v>12339073.42</v>
      </c>
      <c r="J52" s="180"/>
      <c r="K52" s="173"/>
    </row>
    <row r="53" ht="36" customHeight="1" spans="1:11">
      <c r="A53" s="108"/>
      <c r="B53" s="174"/>
      <c r="C53" s="108"/>
      <c r="D53" s="108" t="s">
        <v>299</v>
      </c>
      <c r="E53" s="172"/>
      <c r="F53" s="173"/>
      <c r="G53" s="173"/>
      <c r="H53" s="173"/>
      <c r="I53" s="173"/>
      <c r="J53" s="173"/>
      <c r="K53" s="173"/>
    </row>
    <row r="54" spans="2:11">
      <c r="B54" s="165"/>
      <c r="E54" s="181"/>
      <c r="F54" s="165"/>
      <c r="G54" s="165"/>
      <c r="H54" s="165"/>
      <c r="I54" s="165"/>
      <c r="J54" s="165"/>
      <c r="K54" s="165"/>
    </row>
    <row r="55" spans="2:11">
      <c r="B55" s="165"/>
      <c r="E55" s="181"/>
      <c r="F55" s="165"/>
      <c r="G55" s="165"/>
      <c r="H55" s="165"/>
      <c r="I55" s="165"/>
      <c r="J55" s="165"/>
      <c r="K55" s="165"/>
    </row>
    <row r="56" spans="2:11">
      <c r="B56" s="182" t="s">
        <v>300</v>
      </c>
      <c r="C56" s="182"/>
      <c r="D56" s="182"/>
      <c r="E56" s="181"/>
      <c r="F56" s="165"/>
      <c r="G56" s="165"/>
      <c r="H56" s="165"/>
      <c r="I56" s="165"/>
      <c r="J56" s="165"/>
      <c r="K56" s="165"/>
    </row>
    <row r="57" spans="2:11">
      <c r="B57" s="108" t="s">
        <v>301</v>
      </c>
      <c r="C57" s="108" t="s">
        <v>302</v>
      </c>
      <c r="D57" s="108" t="s">
        <v>303</v>
      </c>
      <c r="E57" s="172"/>
      <c r="F57" s="165"/>
      <c r="G57" s="165"/>
      <c r="H57" s="165"/>
      <c r="I57" s="165"/>
      <c r="J57" s="165"/>
      <c r="K57" s="165"/>
    </row>
    <row r="58" ht="15.75" spans="2:11">
      <c r="B58" s="108" t="s">
        <v>304</v>
      </c>
      <c r="C58" s="108"/>
      <c r="D58" s="183">
        <v>10587796.02</v>
      </c>
      <c r="E58" s="172"/>
      <c r="F58" s="165"/>
      <c r="G58" s="165"/>
      <c r="H58" s="165"/>
      <c r="I58" s="165"/>
      <c r="J58" s="165"/>
      <c r="K58" s="165"/>
    </row>
    <row r="59" ht="15.75" spans="2:11">
      <c r="B59" s="108" t="s">
        <v>305</v>
      </c>
      <c r="C59" s="108"/>
      <c r="D59" s="184">
        <v>2171279.2</v>
      </c>
      <c r="E59" s="172"/>
      <c r="F59" s="165"/>
      <c r="G59" s="165"/>
      <c r="H59" s="165"/>
      <c r="I59" s="165"/>
      <c r="J59" s="165"/>
      <c r="K59" s="165"/>
    </row>
    <row r="60" ht="15.75" spans="2:11">
      <c r="B60" s="108" t="s">
        <v>306</v>
      </c>
      <c r="C60" s="108"/>
      <c r="D60" s="184">
        <v>434255.84</v>
      </c>
      <c r="E60" s="172"/>
      <c r="F60" s="165"/>
      <c r="G60" s="165"/>
      <c r="H60" s="165"/>
      <c r="I60" s="165"/>
      <c r="J60" s="165"/>
      <c r="K60" s="165"/>
    </row>
    <row r="61" ht="15.75" spans="2:11">
      <c r="B61" s="108" t="s">
        <v>245</v>
      </c>
      <c r="C61" s="108"/>
      <c r="D61" s="183">
        <v>229960.38</v>
      </c>
      <c r="E61" s="172"/>
      <c r="F61" s="165"/>
      <c r="G61" s="165"/>
      <c r="H61" s="165"/>
      <c r="I61" s="165"/>
      <c r="J61" s="165"/>
      <c r="K61" s="165"/>
    </row>
    <row r="62" ht="15.75" spans="2:11">
      <c r="B62" s="108" t="s">
        <v>307</v>
      </c>
      <c r="C62" s="108"/>
      <c r="D62" s="183">
        <v>63281.98</v>
      </c>
      <c r="E62" s="172"/>
      <c r="F62" s="165"/>
      <c r="G62" s="165"/>
      <c r="H62" s="165"/>
      <c r="I62" s="165"/>
      <c r="J62" s="165"/>
      <c r="K62" s="165"/>
    </row>
    <row r="63" ht="15.75" spans="2:11">
      <c r="B63" s="108" t="s">
        <v>236</v>
      </c>
      <c r="C63" s="108"/>
      <c r="D63" s="183">
        <v>1340132</v>
      </c>
      <c r="E63" s="172"/>
      <c r="F63" s="165"/>
      <c r="G63" s="165"/>
      <c r="H63" s="165"/>
      <c r="I63" s="165"/>
      <c r="J63" s="165"/>
      <c r="K63" s="165"/>
    </row>
    <row r="64" ht="15.75" spans="2:11">
      <c r="B64" s="108" t="s">
        <v>308</v>
      </c>
      <c r="C64" s="108"/>
      <c r="D64" s="185">
        <v>3210000</v>
      </c>
      <c r="E64" s="172" t="s">
        <v>309</v>
      </c>
      <c r="F64" s="165"/>
      <c r="G64" s="165"/>
      <c r="H64" s="165"/>
      <c r="I64" s="165"/>
      <c r="J64" s="165"/>
      <c r="K64" s="165"/>
    </row>
    <row r="65" ht="21" spans="2:11">
      <c r="B65" s="131" t="s">
        <v>310</v>
      </c>
      <c r="C65" s="108"/>
      <c r="D65" s="186">
        <f>SUM(D58:D64)</f>
        <v>18036705.42</v>
      </c>
      <c r="E65" s="172"/>
      <c r="F65" s="165"/>
      <c r="G65" s="165"/>
      <c r="H65" s="165"/>
      <c r="I65" s="165"/>
      <c r="J65" s="165"/>
      <c r="K65" s="165"/>
    </row>
    <row r="66" spans="2:11">
      <c r="B66" s="108"/>
      <c r="C66" s="108"/>
      <c r="D66" s="187">
        <f>D65-D64</f>
        <v>14826705.42</v>
      </c>
      <c r="E66" s="172"/>
      <c r="F66" s="165"/>
      <c r="G66" s="165"/>
      <c r="H66" s="165"/>
      <c r="I66" s="165"/>
      <c r="J66" s="165"/>
      <c r="K66" s="165"/>
    </row>
    <row r="67" spans="2:11">
      <c r="B67" s="165"/>
      <c r="E67" s="181"/>
      <c r="F67" s="165"/>
      <c r="G67" s="165"/>
      <c r="H67" s="165"/>
      <c r="I67" s="165"/>
      <c r="J67" s="165"/>
      <c r="K67" s="165"/>
    </row>
    <row r="68" spans="2:11">
      <c r="B68" s="165"/>
      <c r="E68" s="181"/>
      <c r="F68" s="165"/>
      <c r="G68" s="165"/>
      <c r="H68" s="165"/>
      <c r="I68" s="165"/>
      <c r="J68" s="165"/>
      <c r="K68" s="165"/>
    </row>
    <row r="69" spans="2:11">
      <c r="B69" s="165"/>
      <c r="E69" s="181"/>
      <c r="F69" s="165"/>
      <c r="G69" s="165"/>
      <c r="H69" s="165"/>
      <c r="I69" s="165"/>
      <c r="J69" s="165"/>
      <c r="K69" s="165"/>
    </row>
    <row r="70" spans="2:11">
      <c r="B70" s="165"/>
      <c r="E70" s="181"/>
      <c r="F70" s="165"/>
      <c r="G70" s="165"/>
      <c r="H70" s="165"/>
      <c r="I70" s="165"/>
      <c r="J70" s="165"/>
      <c r="K70" s="165"/>
    </row>
    <row r="71" spans="2:11">
      <c r="B71" s="165"/>
      <c r="E71" s="181"/>
      <c r="F71" s="165"/>
      <c r="G71" s="165"/>
      <c r="H71" s="165"/>
      <c r="I71" s="165"/>
      <c r="J71" s="165"/>
      <c r="K71" s="165"/>
    </row>
    <row r="72" spans="2:11">
      <c r="B72" s="165"/>
      <c r="E72" s="181"/>
      <c r="F72" s="165"/>
      <c r="G72" s="165"/>
      <c r="H72" s="165"/>
      <c r="I72" s="165"/>
      <c r="J72" s="165"/>
      <c r="K72" s="165"/>
    </row>
    <row r="73" spans="2:11">
      <c r="B73" s="165"/>
      <c r="E73" s="181"/>
      <c r="F73" s="165"/>
      <c r="G73" s="165"/>
      <c r="H73" s="165"/>
      <c r="I73" s="165"/>
      <c r="J73" s="165"/>
      <c r="K73" s="165"/>
    </row>
    <row r="74" spans="2:11">
      <c r="B74" s="165"/>
      <c r="E74" s="181"/>
      <c r="F74" s="165"/>
      <c r="G74" s="165"/>
      <c r="H74" s="165"/>
      <c r="I74" s="165"/>
      <c r="J74" s="165"/>
      <c r="K74" s="165"/>
    </row>
    <row r="75" spans="2:11">
      <c r="B75" s="165"/>
      <c r="E75" s="181"/>
      <c r="F75" s="165"/>
      <c r="G75" s="165"/>
      <c r="H75" s="165"/>
      <c r="I75" s="165"/>
      <c r="J75" s="165"/>
      <c r="K75" s="165"/>
    </row>
    <row r="76" spans="2:11">
      <c r="B76" s="165"/>
      <c r="E76" s="181"/>
      <c r="F76" s="165"/>
      <c r="G76" s="165"/>
      <c r="H76" s="165"/>
      <c r="I76" s="165"/>
      <c r="J76" s="165"/>
      <c r="K76" s="165"/>
    </row>
    <row r="77" spans="2:11">
      <c r="B77" s="165"/>
      <c r="E77" s="181"/>
      <c r="F77" s="165"/>
      <c r="G77" s="165"/>
      <c r="H77" s="165"/>
      <c r="I77" s="165"/>
      <c r="J77" s="165"/>
      <c r="K77" s="165"/>
    </row>
    <row r="78" spans="2:11">
      <c r="B78" s="165"/>
      <c r="E78" s="181"/>
      <c r="F78" s="165"/>
      <c r="G78" s="165"/>
      <c r="H78" s="165"/>
      <c r="I78" s="165"/>
      <c r="J78" s="165"/>
      <c r="K78" s="165"/>
    </row>
    <row r="79" spans="2:11">
      <c r="B79" s="165"/>
      <c r="E79" s="181"/>
      <c r="F79" s="165"/>
      <c r="G79" s="165"/>
      <c r="H79" s="165"/>
      <c r="I79" s="165"/>
      <c r="J79" s="165"/>
      <c r="K79" s="165"/>
    </row>
    <row r="80" spans="2:11">
      <c r="B80" s="165"/>
      <c r="E80" s="181"/>
      <c r="F80" s="165"/>
      <c r="G80" s="165"/>
      <c r="H80" s="165"/>
      <c r="I80" s="165"/>
      <c r="J80" s="165"/>
      <c r="K80" s="165"/>
    </row>
    <row r="81" spans="2:11">
      <c r="B81" s="165"/>
      <c r="E81" s="181"/>
      <c r="F81" s="165"/>
      <c r="G81" s="165"/>
      <c r="H81" s="165"/>
      <c r="I81" s="165"/>
      <c r="J81" s="165"/>
      <c r="K81" s="165"/>
    </row>
    <row r="82" spans="2:11">
      <c r="B82" s="165"/>
      <c r="E82" s="181"/>
      <c r="F82" s="165"/>
      <c r="G82" s="165"/>
      <c r="H82" s="165"/>
      <c r="I82" s="165"/>
      <c r="J82" s="165"/>
      <c r="K82" s="165"/>
    </row>
    <row r="83" spans="2:11">
      <c r="B83" s="165"/>
      <c r="E83" s="181"/>
      <c r="F83" s="165"/>
      <c r="G83" s="165"/>
      <c r="H83" s="165"/>
      <c r="I83" s="165"/>
      <c r="J83" s="165"/>
      <c r="K83" s="165"/>
    </row>
    <row r="84" spans="2:11">
      <c r="B84" s="165"/>
      <c r="E84" s="181"/>
      <c r="F84" s="165"/>
      <c r="G84" s="165"/>
      <c r="H84" s="165"/>
      <c r="I84" s="165"/>
      <c r="J84" s="165"/>
      <c r="K84" s="165"/>
    </row>
    <row r="85" spans="2:11">
      <c r="B85" s="165"/>
      <c r="E85" s="181"/>
      <c r="F85" s="165"/>
      <c r="G85" s="165"/>
      <c r="H85" s="165"/>
      <c r="I85" s="165"/>
      <c r="J85" s="165"/>
      <c r="K85" s="165"/>
    </row>
    <row r="86" spans="2:11">
      <c r="B86" s="165"/>
      <c r="E86" s="181"/>
      <c r="F86" s="165"/>
      <c r="G86" s="165"/>
      <c r="H86" s="165"/>
      <c r="I86" s="165"/>
      <c r="J86" s="165"/>
      <c r="K86" s="165"/>
    </row>
    <row r="87" spans="2:11">
      <c r="B87" s="165"/>
      <c r="E87" s="181"/>
      <c r="F87" s="165"/>
      <c r="G87" s="165"/>
      <c r="H87" s="165"/>
      <c r="I87" s="165"/>
      <c r="J87" s="165"/>
      <c r="K87" s="165"/>
    </row>
    <row r="88" spans="2:11">
      <c r="B88" s="165"/>
      <c r="E88" s="181"/>
      <c r="F88" s="165"/>
      <c r="G88" s="165"/>
      <c r="H88" s="165"/>
      <c r="I88" s="165"/>
      <c r="J88" s="165"/>
      <c r="K88" s="165"/>
    </row>
    <row r="89" spans="2:11">
      <c r="B89" s="165"/>
      <c r="E89" s="181"/>
      <c r="F89" s="165"/>
      <c r="G89" s="165"/>
      <c r="H89" s="165"/>
      <c r="I89" s="165"/>
      <c r="J89" s="165"/>
      <c r="K89" s="165"/>
    </row>
    <row r="90" spans="2:11">
      <c r="B90" s="165"/>
      <c r="E90" s="181"/>
      <c r="F90" s="165"/>
      <c r="G90" s="165"/>
      <c r="H90" s="165"/>
      <c r="I90" s="165"/>
      <c r="J90" s="165"/>
      <c r="K90" s="165"/>
    </row>
  </sheetData>
  <mergeCells count="5">
    <mergeCell ref="A2:K2"/>
    <mergeCell ref="B3:K3"/>
    <mergeCell ref="F52:H52"/>
    <mergeCell ref="I52:J52"/>
    <mergeCell ref="B56:D56"/>
  </mergeCells>
  <pageMargins left="0.75" right="0.75" top="1" bottom="1" header="0.5" footer="0.5"/>
  <pageSetup paperSize="1" scale="5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E31"/>
  <sheetViews>
    <sheetView topLeftCell="A18" workbookViewId="0">
      <selection activeCell="B30" sqref="B30"/>
    </sheetView>
  </sheetViews>
  <sheetFormatPr defaultColWidth="8.57142857142857" defaultRowHeight="18" customHeight="1" outlineLevelCol="4"/>
  <cols>
    <col min="2" max="2" width="37.7142857142857" customWidth="1"/>
    <col min="3" max="3" width="27" style="145" customWidth="1"/>
    <col min="4" max="4" width="27" style="126" customWidth="1"/>
    <col min="5" max="5" width="21.4285714285714" style="146" customWidth="1"/>
    <col min="11" max="11" width="32.5714285714286" customWidth="1"/>
    <col min="12" max="12" width="30.4285714285714" customWidth="1"/>
    <col min="13" max="13" width="31.8571428571429" customWidth="1"/>
    <col min="14" max="14" width="21.5714285714286" customWidth="1"/>
  </cols>
  <sheetData>
    <row r="1" customHeight="1" spans="1:5">
      <c r="A1" s="147" t="s">
        <v>311</v>
      </c>
      <c r="B1" s="147"/>
      <c r="C1" s="147"/>
      <c r="D1" s="147"/>
      <c r="E1" s="148"/>
    </row>
    <row r="2" customHeight="1" spans="1:5">
      <c r="A2" s="147" t="s">
        <v>312</v>
      </c>
      <c r="B2" s="147"/>
      <c r="C2" s="147"/>
      <c r="D2" s="147"/>
      <c r="E2" s="148"/>
    </row>
    <row r="3" customHeight="1" spans="1:5">
      <c r="A3" s="149" t="s">
        <v>289</v>
      </c>
      <c r="B3" s="106" t="s">
        <v>290</v>
      </c>
      <c r="C3" s="150" t="s">
        <v>313</v>
      </c>
      <c r="D3" s="65" t="s">
        <v>314</v>
      </c>
      <c r="E3" s="151" t="s">
        <v>315</v>
      </c>
    </row>
    <row r="4" customHeight="1" spans="1:5">
      <c r="A4" s="108">
        <v>1</v>
      </c>
      <c r="B4" s="109" t="s">
        <v>256</v>
      </c>
      <c r="C4" s="152">
        <v>21210052170</v>
      </c>
      <c r="D4" s="153" t="s">
        <v>32</v>
      </c>
      <c r="E4" s="79">
        <v>202800</v>
      </c>
    </row>
    <row r="5" customHeight="1" spans="1:5">
      <c r="A5" s="108">
        <v>2</v>
      </c>
      <c r="B5" s="111" t="s">
        <v>40</v>
      </c>
      <c r="C5" s="154">
        <v>21210050234</v>
      </c>
      <c r="D5" s="153" t="s">
        <v>32</v>
      </c>
      <c r="E5" s="79">
        <v>202800</v>
      </c>
    </row>
    <row r="6" customHeight="1" spans="1:5">
      <c r="A6" s="108">
        <v>3</v>
      </c>
      <c r="B6" s="112" t="s">
        <v>50</v>
      </c>
      <c r="C6" s="152">
        <v>23810033737</v>
      </c>
      <c r="D6" s="153" t="s">
        <v>32</v>
      </c>
      <c r="E6" s="79">
        <v>431600</v>
      </c>
    </row>
    <row r="7" customHeight="1" spans="1:5">
      <c r="A7" s="108">
        <v>4</v>
      </c>
      <c r="B7" s="114" t="s">
        <v>62</v>
      </c>
      <c r="C7" s="152">
        <v>23810033240</v>
      </c>
      <c r="D7" s="153" t="s">
        <v>32</v>
      </c>
      <c r="E7" s="79">
        <v>156400</v>
      </c>
    </row>
    <row r="8" customHeight="1" spans="1:5">
      <c r="A8" s="108">
        <v>5</v>
      </c>
      <c r="B8" s="112" t="s">
        <v>69</v>
      </c>
      <c r="C8" s="154">
        <v>23810033391</v>
      </c>
      <c r="D8" s="153" t="s">
        <v>32</v>
      </c>
      <c r="E8" s="79">
        <v>270000</v>
      </c>
    </row>
    <row r="9" customHeight="1" spans="1:5">
      <c r="A9" s="108">
        <v>6</v>
      </c>
      <c r="B9" s="112" t="s">
        <v>77</v>
      </c>
      <c r="C9" s="154">
        <v>23810033235</v>
      </c>
      <c r="D9" s="153" t="s">
        <v>32</v>
      </c>
      <c r="E9" s="79">
        <v>346800</v>
      </c>
    </row>
    <row r="10" customHeight="1" spans="1:5">
      <c r="A10" s="108">
        <v>7</v>
      </c>
      <c r="B10" s="114" t="s">
        <v>84</v>
      </c>
      <c r="C10" s="154">
        <v>152227807800</v>
      </c>
      <c r="D10" s="153" t="s">
        <v>85</v>
      </c>
      <c r="E10" s="79">
        <v>345800</v>
      </c>
    </row>
    <row r="11" customHeight="1" spans="1:5">
      <c r="A11" s="108">
        <v>8</v>
      </c>
      <c r="B11" s="114" t="s">
        <v>92</v>
      </c>
      <c r="C11" s="152">
        <v>23810033691</v>
      </c>
      <c r="D11" s="153" t="s">
        <v>32</v>
      </c>
      <c r="E11" s="79">
        <v>348800</v>
      </c>
    </row>
    <row r="12" customHeight="1" spans="1:5">
      <c r="A12" s="108">
        <v>9</v>
      </c>
      <c r="B12" s="114" t="s">
        <v>95</v>
      </c>
      <c r="C12" s="152">
        <v>21410024500</v>
      </c>
      <c r="D12" s="153" t="s">
        <v>32</v>
      </c>
      <c r="E12" s="79">
        <v>348800</v>
      </c>
    </row>
    <row r="13" customHeight="1" spans="1:5">
      <c r="A13" s="108">
        <v>10</v>
      </c>
      <c r="B13" s="114" t="s">
        <v>281</v>
      </c>
      <c r="C13" s="152">
        <v>23810033736</v>
      </c>
      <c r="D13" s="153" t="s">
        <v>32</v>
      </c>
      <c r="E13" s="155">
        <v>252000</v>
      </c>
    </row>
    <row r="14" customHeight="1" spans="1:5">
      <c r="A14" s="108">
        <v>11</v>
      </c>
      <c r="B14" s="84" t="s">
        <v>107</v>
      </c>
      <c r="C14" s="154">
        <v>23510037416</v>
      </c>
      <c r="D14" s="153" t="s">
        <v>32</v>
      </c>
      <c r="E14" s="79">
        <v>545999.12</v>
      </c>
    </row>
    <row r="15" customHeight="1" spans="1:5">
      <c r="A15" s="108">
        <v>12</v>
      </c>
      <c r="B15" s="84" t="s">
        <v>111</v>
      </c>
      <c r="C15" s="154">
        <v>23110041102</v>
      </c>
      <c r="D15" s="153" t="s">
        <v>32</v>
      </c>
      <c r="E15" s="79">
        <v>392999.312</v>
      </c>
    </row>
    <row r="16" customHeight="1" spans="1:5">
      <c r="A16" s="108">
        <v>13</v>
      </c>
      <c r="B16" s="114" t="s">
        <v>119</v>
      </c>
      <c r="C16" s="154">
        <v>7236067001</v>
      </c>
      <c r="D16" s="153" t="s">
        <v>121</v>
      </c>
      <c r="E16" s="79">
        <v>241998.528</v>
      </c>
    </row>
    <row r="17" customHeight="1" spans="1:5">
      <c r="A17" s="108">
        <v>14</v>
      </c>
      <c r="B17" s="112" t="s">
        <v>133</v>
      </c>
      <c r="C17" s="154">
        <v>23810031387</v>
      </c>
      <c r="D17" s="153" t="s">
        <v>32</v>
      </c>
      <c r="E17" s="79">
        <v>128000</v>
      </c>
    </row>
    <row r="18" customHeight="1" spans="1:5">
      <c r="A18" s="108">
        <v>15</v>
      </c>
      <c r="B18" s="116" t="s">
        <v>137</v>
      </c>
      <c r="C18" s="156">
        <v>23810033238</v>
      </c>
      <c r="D18" s="153" t="s">
        <v>32</v>
      </c>
      <c r="E18" s="79">
        <v>170000</v>
      </c>
    </row>
    <row r="19" customHeight="1" spans="1:5">
      <c r="A19" s="108">
        <v>16</v>
      </c>
      <c r="B19" s="112" t="s">
        <v>140</v>
      </c>
      <c r="C19" s="154">
        <v>23810033754</v>
      </c>
      <c r="D19" s="153" t="s">
        <v>32</v>
      </c>
      <c r="E19" s="79">
        <v>164000</v>
      </c>
    </row>
    <row r="20" customHeight="1" spans="1:5">
      <c r="A20" s="108">
        <v>17</v>
      </c>
      <c r="B20" s="112" t="s">
        <v>143</v>
      </c>
      <c r="C20" s="154">
        <v>23810030385</v>
      </c>
      <c r="D20" s="153" t="s">
        <v>32</v>
      </c>
      <c r="E20" s="79">
        <v>264000</v>
      </c>
    </row>
    <row r="21" customHeight="1" spans="1:5">
      <c r="A21" s="108">
        <v>18</v>
      </c>
      <c r="B21" s="116" t="s">
        <v>147</v>
      </c>
      <c r="C21" s="154">
        <v>23810033239</v>
      </c>
      <c r="D21" s="153" t="s">
        <v>32</v>
      </c>
      <c r="E21" s="79">
        <v>270000</v>
      </c>
    </row>
    <row r="22" customHeight="1" spans="1:5">
      <c r="A22" s="108">
        <v>19</v>
      </c>
      <c r="B22" s="112" t="s">
        <v>316</v>
      </c>
      <c r="C22" s="154">
        <v>23810033735</v>
      </c>
      <c r="D22" s="153" t="s">
        <v>32</v>
      </c>
      <c r="E22" s="79">
        <v>133000</v>
      </c>
    </row>
    <row r="23" customHeight="1" spans="1:5">
      <c r="A23" s="108">
        <v>20</v>
      </c>
      <c r="B23" s="112" t="s">
        <v>159</v>
      </c>
      <c r="C23" s="154">
        <v>23810033758</v>
      </c>
      <c r="D23" s="153" t="s">
        <v>32</v>
      </c>
      <c r="E23" s="79">
        <v>134000</v>
      </c>
    </row>
    <row r="24" customHeight="1" spans="1:5">
      <c r="A24" s="108">
        <v>21</v>
      </c>
      <c r="B24" s="117" t="s">
        <v>163</v>
      </c>
      <c r="C24" s="154">
        <v>23510028067</v>
      </c>
      <c r="D24" s="153" t="s">
        <v>32</v>
      </c>
      <c r="E24" s="79">
        <v>304400</v>
      </c>
    </row>
    <row r="25" customHeight="1" spans="1:5">
      <c r="A25" s="108">
        <v>22</v>
      </c>
      <c r="B25" s="117" t="s">
        <v>168</v>
      </c>
      <c r="C25" s="154">
        <v>23810033064</v>
      </c>
      <c r="D25" s="153" t="s">
        <v>32</v>
      </c>
      <c r="E25" s="79">
        <v>270000</v>
      </c>
    </row>
    <row r="26" customHeight="1" spans="1:5">
      <c r="A26" s="108">
        <v>23</v>
      </c>
      <c r="B26" s="117" t="s">
        <v>284</v>
      </c>
      <c r="C26" s="154">
        <v>23810033770</v>
      </c>
      <c r="D26" s="153" t="s">
        <v>32</v>
      </c>
      <c r="E26" s="79">
        <v>445999.748</v>
      </c>
    </row>
    <row r="27" customHeight="1" spans="1:5">
      <c r="A27" s="108">
        <v>24</v>
      </c>
      <c r="B27" s="117" t="s">
        <v>285</v>
      </c>
      <c r="C27" s="157">
        <v>23810033750</v>
      </c>
      <c r="D27" s="153" t="s">
        <v>32</v>
      </c>
      <c r="E27" s="79">
        <v>394999.312</v>
      </c>
    </row>
    <row r="28" customHeight="1" spans="1:5">
      <c r="A28" s="108">
        <v>25</v>
      </c>
      <c r="B28" s="117" t="s">
        <v>286</v>
      </c>
      <c r="C28" s="157">
        <v>23810033734</v>
      </c>
      <c r="D28" s="153" t="s">
        <v>32</v>
      </c>
      <c r="E28" s="79">
        <v>260000</v>
      </c>
    </row>
    <row r="29" customHeight="1" spans="1:5">
      <c r="A29" s="125"/>
      <c r="B29" s="125"/>
      <c r="C29" s="158" t="s">
        <v>317</v>
      </c>
      <c r="D29" s="158"/>
      <c r="E29" s="159">
        <f>SUM(E4:E28)</f>
        <v>7025196.02</v>
      </c>
    </row>
    <row r="30" customHeight="1" spans="1:5">
      <c r="A30" s="125"/>
      <c r="B30" s="125"/>
      <c r="C30" s="160"/>
      <c r="D30" s="161"/>
      <c r="E30" s="162"/>
    </row>
    <row r="31" customHeight="1" spans="2:3">
      <c r="B31" s="163" t="s">
        <v>318</v>
      </c>
      <c r="C31" s="163"/>
    </row>
  </sheetData>
  <mergeCells count="4">
    <mergeCell ref="A1:E1"/>
    <mergeCell ref="A2:E2"/>
    <mergeCell ref="C29:D29"/>
    <mergeCell ref="B31:C31"/>
  </mergeCells>
  <pageMargins left="0.75" right="0.75" top="1" bottom="1" header="0.5" footer="0.5"/>
  <pageSetup paperSize="9" scale="7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topLeftCell="A6" workbookViewId="0">
      <selection activeCell="A1" sqref="A1:D23"/>
    </sheetView>
  </sheetViews>
  <sheetFormatPr defaultColWidth="9" defaultRowHeight="15" outlineLevelCol="3"/>
  <cols>
    <col min="1" max="1" width="4.85714285714286" customWidth="1"/>
    <col min="2" max="2" width="39.7142857142857" customWidth="1"/>
    <col min="3" max="3" width="39.7142857142857" style="126" customWidth="1"/>
    <col min="4" max="4" width="26.4285714285714" style="127" customWidth="1"/>
  </cols>
  <sheetData>
    <row r="1" ht="30" customHeight="1" spans="2:4">
      <c r="B1" s="104" t="s">
        <v>319</v>
      </c>
      <c r="C1" s="104"/>
      <c r="D1" s="128"/>
    </row>
    <row r="2" ht="26" customHeight="1" spans="1:4">
      <c r="A2" s="129" t="s">
        <v>6</v>
      </c>
      <c r="B2" s="106" t="s">
        <v>290</v>
      </c>
      <c r="C2" s="65" t="s">
        <v>320</v>
      </c>
      <c r="D2" s="130" t="s">
        <v>303</v>
      </c>
    </row>
    <row r="3" spans="1:4">
      <c r="A3" s="131">
        <v>1</v>
      </c>
      <c r="B3" s="132" t="s">
        <v>53</v>
      </c>
      <c r="C3" s="132" t="s">
        <v>321</v>
      </c>
      <c r="D3" s="133">
        <v>150000</v>
      </c>
    </row>
    <row r="4" ht="20.25" customHeight="1" spans="1:4">
      <c r="A4" s="131">
        <v>2</v>
      </c>
      <c r="B4" s="134" t="s">
        <v>262</v>
      </c>
      <c r="C4" s="132" t="s">
        <v>321</v>
      </c>
      <c r="D4" s="133">
        <v>150000</v>
      </c>
    </row>
    <row r="5" spans="1:4">
      <c r="A5" s="131">
        <v>3</v>
      </c>
      <c r="B5" s="134" t="s">
        <v>263</v>
      </c>
      <c r="C5" s="132" t="s">
        <v>321</v>
      </c>
      <c r="D5" s="135">
        <v>150000</v>
      </c>
    </row>
    <row r="6" spans="1:4">
      <c r="A6" s="131">
        <v>4</v>
      </c>
      <c r="B6" s="136" t="s">
        <v>128</v>
      </c>
      <c r="C6" s="136" t="s">
        <v>29</v>
      </c>
      <c r="D6" s="135">
        <v>136000</v>
      </c>
    </row>
    <row r="7" spans="1:4">
      <c r="A7" s="131">
        <v>5</v>
      </c>
      <c r="B7" s="132" t="s">
        <v>151</v>
      </c>
      <c r="C7" s="136" t="s">
        <v>29</v>
      </c>
      <c r="D7" s="135">
        <v>150000</v>
      </c>
    </row>
    <row r="8" spans="1:4">
      <c r="A8" s="131">
        <v>6</v>
      </c>
      <c r="B8" s="132" t="s">
        <v>153</v>
      </c>
      <c r="C8" s="136" t="s">
        <v>29</v>
      </c>
      <c r="D8" s="135">
        <v>129000</v>
      </c>
    </row>
    <row r="9" spans="1:4">
      <c r="A9" s="131">
        <v>7</v>
      </c>
      <c r="B9" s="137" t="s">
        <v>203</v>
      </c>
      <c r="C9" s="137" t="s">
        <v>322</v>
      </c>
      <c r="D9" s="135">
        <v>150000</v>
      </c>
    </row>
    <row r="10" spans="1:4">
      <c r="A10" s="131">
        <v>8</v>
      </c>
      <c r="B10" s="137" t="s">
        <v>212</v>
      </c>
      <c r="C10" s="137" t="s">
        <v>322</v>
      </c>
      <c r="D10" s="135">
        <v>148000</v>
      </c>
    </row>
    <row r="11" spans="1:4">
      <c r="A11" s="131">
        <v>9</v>
      </c>
      <c r="B11" s="138" t="s">
        <v>265</v>
      </c>
      <c r="C11" s="137" t="s">
        <v>322</v>
      </c>
      <c r="D11" s="135">
        <v>140000</v>
      </c>
    </row>
    <row r="12" spans="1:4">
      <c r="A12" s="131">
        <v>10</v>
      </c>
      <c r="B12" s="138" t="s">
        <v>266</v>
      </c>
      <c r="C12" s="137" t="s">
        <v>322</v>
      </c>
      <c r="D12" s="135">
        <v>300000</v>
      </c>
    </row>
    <row r="13" spans="1:4">
      <c r="A13" s="131">
        <v>11</v>
      </c>
      <c r="B13" s="138" t="s">
        <v>268</v>
      </c>
      <c r="C13" s="136" t="s">
        <v>29</v>
      </c>
      <c r="D13" s="135">
        <v>144000</v>
      </c>
    </row>
    <row r="14" spans="1:4">
      <c r="A14" s="131">
        <v>12</v>
      </c>
      <c r="B14" s="138" t="s">
        <v>269</v>
      </c>
      <c r="C14" s="136" t="s">
        <v>29</v>
      </c>
      <c r="D14" s="135">
        <v>144000</v>
      </c>
    </row>
    <row r="15" spans="1:4">
      <c r="A15" s="131">
        <v>13</v>
      </c>
      <c r="B15" s="138" t="s">
        <v>270</v>
      </c>
      <c r="C15" s="136" t="s">
        <v>29</v>
      </c>
      <c r="D15" s="135">
        <v>144000</v>
      </c>
    </row>
    <row r="16" spans="1:4">
      <c r="A16" s="131">
        <v>14</v>
      </c>
      <c r="B16" s="138" t="s">
        <v>271</v>
      </c>
      <c r="C16" s="136" t="s">
        <v>29</v>
      </c>
      <c r="D16" s="135">
        <v>134000</v>
      </c>
    </row>
    <row r="17" spans="1:4">
      <c r="A17" s="131">
        <v>15</v>
      </c>
      <c r="B17" s="139" t="s">
        <v>147</v>
      </c>
      <c r="C17" s="136" t="s">
        <v>29</v>
      </c>
      <c r="D17" s="135"/>
    </row>
    <row r="18" spans="1:4">
      <c r="A18" s="131">
        <v>16</v>
      </c>
      <c r="B18" s="137" t="s">
        <v>286</v>
      </c>
      <c r="C18" s="137" t="s">
        <v>42</v>
      </c>
      <c r="D18" s="135"/>
    </row>
    <row r="19" spans="1:4">
      <c r="A19" s="131">
        <v>17</v>
      </c>
      <c r="B19" s="140" t="s">
        <v>107</v>
      </c>
      <c r="C19" s="140" t="s">
        <v>42</v>
      </c>
      <c r="D19" s="135">
        <v>200000</v>
      </c>
    </row>
    <row r="20" spans="1:4">
      <c r="A20" s="131">
        <v>18</v>
      </c>
      <c r="B20" s="141" t="s">
        <v>296</v>
      </c>
      <c r="C20" s="141" t="s">
        <v>323</v>
      </c>
      <c r="D20" s="135">
        <v>200000</v>
      </c>
    </row>
    <row r="21" spans="1:4">
      <c r="A21" s="131">
        <v>19</v>
      </c>
      <c r="B21" s="141" t="s">
        <v>298</v>
      </c>
      <c r="C21" s="141" t="s">
        <v>323</v>
      </c>
      <c r="D21" s="135">
        <v>150000</v>
      </c>
    </row>
    <row r="22" ht="19.5" customHeight="1" spans="1:4">
      <c r="A22" s="142"/>
      <c r="B22" s="124" t="s">
        <v>255</v>
      </c>
      <c r="C22" s="124"/>
      <c r="D22" s="143">
        <f>SUM(D3:D21)</f>
        <v>2719000</v>
      </c>
    </row>
    <row r="23" ht="24" customHeight="1" spans="2:3">
      <c r="B23" s="144" t="s">
        <v>324</v>
      </c>
      <c r="C23" s="144"/>
    </row>
  </sheetData>
  <mergeCells count="2">
    <mergeCell ref="B1:D1"/>
    <mergeCell ref="B22:C22"/>
  </mergeCells>
  <pageMargins left="0.7" right="0.7" top="0.75" bottom="0.75" header="0.3" footer="0.3"/>
  <pageSetup paperSize="9" scale="7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E47"/>
  <sheetViews>
    <sheetView topLeftCell="A26" workbookViewId="0">
      <selection activeCell="A1" sqref="A1:E47"/>
    </sheetView>
  </sheetViews>
  <sheetFormatPr defaultColWidth="9.14285714285714" defaultRowHeight="15" customHeight="1" outlineLevelCol="4"/>
  <cols>
    <col min="2" max="2" width="38" customWidth="1"/>
    <col min="3" max="3" width="31.2857142857143" customWidth="1"/>
    <col min="4" max="4" width="29.8571428571429" customWidth="1"/>
    <col min="5" max="5" width="22.8571428571429" customWidth="1"/>
  </cols>
  <sheetData>
    <row r="1" ht="20.25" customHeight="1" spans="2:5">
      <c r="B1" s="104" t="s">
        <v>325</v>
      </c>
      <c r="C1" s="104"/>
      <c r="D1" s="104"/>
      <c r="E1" s="104"/>
    </row>
    <row r="2" customHeight="1" spans="1:5">
      <c r="A2" s="105" t="s">
        <v>289</v>
      </c>
      <c r="B2" s="106" t="s">
        <v>290</v>
      </c>
      <c r="C2" s="64" t="s">
        <v>291</v>
      </c>
      <c r="D2" s="64" t="s">
        <v>10</v>
      </c>
      <c r="E2" s="107" t="s">
        <v>326</v>
      </c>
    </row>
    <row r="3" customHeight="1" spans="1:5">
      <c r="A3" s="108">
        <v>1</v>
      </c>
      <c r="B3" s="109" t="s">
        <v>256</v>
      </c>
      <c r="C3" s="69" t="s">
        <v>257</v>
      </c>
      <c r="D3" s="69" t="s">
        <v>29</v>
      </c>
      <c r="E3" s="110">
        <v>0</v>
      </c>
    </row>
    <row r="4" customHeight="1" spans="1:5">
      <c r="A4" s="108">
        <v>2</v>
      </c>
      <c r="B4" s="111" t="s">
        <v>40</v>
      </c>
      <c r="C4" s="69" t="s">
        <v>41</v>
      </c>
      <c r="D4" s="69" t="s">
        <v>42</v>
      </c>
      <c r="E4" s="110">
        <v>0</v>
      </c>
    </row>
    <row r="5" customHeight="1" spans="1:5">
      <c r="A5" s="108">
        <v>3</v>
      </c>
      <c r="B5" s="112" t="s">
        <v>50</v>
      </c>
      <c r="C5" s="87" t="s">
        <v>51</v>
      </c>
      <c r="D5" s="69" t="s">
        <v>52</v>
      </c>
      <c r="E5" s="110">
        <v>0</v>
      </c>
    </row>
    <row r="6" customHeight="1" spans="1:5">
      <c r="A6" s="108">
        <v>4</v>
      </c>
      <c r="B6" s="112" t="s">
        <v>53</v>
      </c>
      <c r="C6" s="113" t="s">
        <v>54</v>
      </c>
      <c r="D6" s="69" t="s">
        <v>52</v>
      </c>
      <c r="E6" s="110">
        <v>0</v>
      </c>
    </row>
    <row r="7" customHeight="1" spans="1:5">
      <c r="A7" s="108">
        <v>5</v>
      </c>
      <c r="B7" s="114" t="s">
        <v>60</v>
      </c>
      <c r="C7" s="113" t="s">
        <v>61</v>
      </c>
      <c r="D7" s="69" t="s">
        <v>52</v>
      </c>
      <c r="E7" s="110">
        <v>0</v>
      </c>
    </row>
    <row r="8" customHeight="1" spans="1:5">
      <c r="A8" s="108">
        <v>6</v>
      </c>
      <c r="B8" s="114" t="s">
        <v>327</v>
      </c>
      <c r="C8" s="113" t="s">
        <v>61</v>
      </c>
      <c r="D8" s="69" t="s">
        <v>52</v>
      </c>
      <c r="E8" s="110">
        <v>0</v>
      </c>
    </row>
    <row r="9" customHeight="1" spans="1:5">
      <c r="A9" s="108">
        <v>7</v>
      </c>
      <c r="B9" s="114" t="s">
        <v>62</v>
      </c>
      <c r="C9" s="113" t="s">
        <v>63</v>
      </c>
      <c r="D9" s="69" t="s">
        <v>52</v>
      </c>
      <c r="E9" s="110">
        <v>122000</v>
      </c>
    </row>
    <row r="10" customHeight="1" spans="1:5">
      <c r="A10" s="108">
        <v>8</v>
      </c>
      <c r="B10" s="112" t="s">
        <v>69</v>
      </c>
      <c r="C10" s="87" t="s">
        <v>70</v>
      </c>
      <c r="D10" s="69" t="s">
        <v>71</v>
      </c>
      <c r="E10" s="110">
        <v>0</v>
      </c>
    </row>
    <row r="11" customHeight="1" spans="1:5">
      <c r="A11" s="108">
        <v>9</v>
      </c>
      <c r="B11" s="112" t="s">
        <v>77</v>
      </c>
      <c r="C11" s="87" t="s">
        <v>70</v>
      </c>
      <c r="D11" s="69" t="s">
        <v>71</v>
      </c>
      <c r="E11" s="110">
        <v>0</v>
      </c>
    </row>
    <row r="12" customHeight="1" spans="1:5">
      <c r="A12" s="108">
        <v>10</v>
      </c>
      <c r="B12" s="114" t="s">
        <v>84</v>
      </c>
      <c r="C12" s="87" t="s">
        <v>70</v>
      </c>
      <c r="D12" s="69" t="s">
        <v>71</v>
      </c>
      <c r="E12" s="110">
        <v>0</v>
      </c>
    </row>
    <row r="13" customHeight="1" spans="1:5">
      <c r="A13" s="108">
        <v>11</v>
      </c>
      <c r="B13" s="114" t="s">
        <v>92</v>
      </c>
      <c r="C13" s="87" t="s">
        <v>70</v>
      </c>
      <c r="D13" s="69" t="s">
        <v>71</v>
      </c>
      <c r="E13" s="110">
        <v>0</v>
      </c>
    </row>
    <row r="14" customHeight="1" spans="1:5">
      <c r="A14" s="108">
        <v>12</v>
      </c>
      <c r="B14" s="114" t="s">
        <v>95</v>
      </c>
      <c r="C14" s="87" t="s">
        <v>70</v>
      </c>
      <c r="D14" s="69" t="s">
        <v>71</v>
      </c>
      <c r="E14" s="110">
        <v>0</v>
      </c>
    </row>
    <row r="15" customHeight="1" spans="1:5">
      <c r="A15" s="108">
        <v>13</v>
      </c>
      <c r="B15" s="114" t="s">
        <v>281</v>
      </c>
      <c r="C15" s="87" t="s">
        <v>70</v>
      </c>
      <c r="D15" s="69" t="s">
        <v>71</v>
      </c>
      <c r="E15" s="110">
        <v>0</v>
      </c>
    </row>
    <row r="16" customHeight="1" spans="1:5">
      <c r="A16" s="108">
        <v>14</v>
      </c>
      <c r="B16" s="84" t="s">
        <v>107</v>
      </c>
      <c r="C16" s="85" t="s">
        <v>108</v>
      </c>
      <c r="D16" s="69" t="s">
        <v>280</v>
      </c>
      <c r="E16" s="110">
        <v>40000</v>
      </c>
    </row>
    <row r="17" customHeight="1" spans="1:5">
      <c r="A17" s="108">
        <v>15</v>
      </c>
      <c r="B17" s="84" t="s">
        <v>111</v>
      </c>
      <c r="C17" s="87" t="s">
        <v>112</v>
      </c>
      <c r="D17" s="69" t="s">
        <v>42</v>
      </c>
      <c r="E17" s="110">
        <v>38000</v>
      </c>
    </row>
    <row r="18" customHeight="1" spans="1:5">
      <c r="A18" s="108">
        <v>16</v>
      </c>
      <c r="B18" s="114" t="s">
        <v>119</v>
      </c>
      <c r="C18" s="87" t="s">
        <v>112</v>
      </c>
      <c r="D18" s="69" t="s">
        <v>42</v>
      </c>
      <c r="E18" s="110">
        <v>38000</v>
      </c>
    </row>
    <row r="19" customHeight="1" spans="1:5">
      <c r="A19" s="108">
        <v>17</v>
      </c>
      <c r="B19" s="115" t="s">
        <v>128</v>
      </c>
      <c r="C19" s="87" t="s">
        <v>129</v>
      </c>
      <c r="D19" s="69" t="s">
        <v>130</v>
      </c>
      <c r="E19" s="110">
        <v>42428</v>
      </c>
    </row>
    <row r="20" customHeight="1" spans="1:5">
      <c r="A20" s="108">
        <v>18</v>
      </c>
      <c r="B20" s="112" t="s">
        <v>133</v>
      </c>
      <c r="C20" s="87" t="s">
        <v>129</v>
      </c>
      <c r="D20" s="69" t="s">
        <v>130</v>
      </c>
      <c r="E20" s="110">
        <v>43428</v>
      </c>
    </row>
    <row r="21" customHeight="1" spans="1:5">
      <c r="A21" s="108">
        <v>19</v>
      </c>
      <c r="B21" s="116" t="s">
        <v>137</v>
      </c>
      <c r="C21" s="87" t="s">
        <v>129</v>
      </c>
      <c r="D21" s="69" t="s">
        <v>130</v>
      </c>
      <c r="E21" s="110">
        <v>87284</v>
      </c>
    </row>
    <row r="22" customHeight="1" spans="1:5">
      <c r="A22" s="108">
        <v>20</v>
      </c>
      <c r="B22" s="112" t="s">
        <v>140</v>
      </c>
      <c r="C22" s="87" t="s">
        <v>129</v>
      </c>
      <c r="D22" s="69" t="s">
        <v>130</v>
      </c>
      <c r="E22" s="110">
        <v>44428</v>
      </c>
    </row>
    <row r="23" customHeight="1" spans="1:5">
      <c r="A23" s="108">
        <v>21</v>
      </c>
      <c r="B23" s="112" t="s">
        <v>143</v>
      </c>
      <c r="C23" s="87" t="s">
        <v>129</v>
      </c>
      <c r="D23" s="69" t="s">
        <v>130</v>
      </c>
      <c r="E23" s="110">
        <v>93000</v>
      </c>
    </row>
    <row r="24" customHeight="1" spans="1:5">
      <c r="A24" s="108">
        <v>22</v>
      </c>
      <c r="B24" s="116" t="s">
        <v>147</v>
      </c>
      <c r="C24" s="87" t="s">
        <v>129</v>
      </c>
      <c r="D24" s="69" t="s">
        <v>130</v>
      </c>
      <c r="E24" s="110">
        <v>94284</v>
      </c>
    </row>
    <row r="25" customHeight="1" spans="1:5">
      <c r="A25" s="108">
        <v>23</v>
      </c>
      <c r="B25" s="112" t="s">
        <v>151</v>
      </c>
      <c r="C25" s="87" t="s">
        <v>129</v>
      </c>
      <c r="D25" s="69" t="s">
        <v>130</v>
      </c>
      <c r="E25" s="110">
        <v>87284</v>
      </c>
    </row>
    <row r="26" customHeight="1" spans="1:5">
      <c r="A26" s="108">
        <v>24</v>
      </c>
      <c r="B26" s="112" t="s">
        <v>153</v>
      </c>
      <c r="C26" s="87" t="s">
        <v>129</v>
      </c>
      <c r="D26" s="69" t="s">
        <v>130</v>
      </c>
      <c r="E26" s="110">
        <v>42428</v>
      </c>
    </row>
    <row r="27" customHeight="1" spans="1:5">
      <c r="A27" s="108">
        <v>25</v>
      </c>
      <c r="B27" s="112" t="s">
        <v>282</v>
      </c>
      <c r="C27" s="113" t="s">
        <v>157</v>
      </c>
      <c r="D27" s="69" t="s">
        <v>130</v>
      </c>
      <c r="E27" s="110">
        <v>14000</v>
      </c>
    </row>
    <row r="28" customHeight="1" spans="1:5">
      <c r="A28" s="108">
        <v>26</v>
      </c>
      <c r="B28" s="112" t="s">
        <v>159</v>
      </c>
      <c r="C28" s="85" t="s">
        <v>129</v>
      </c>
      <c r="D28" s="69" t="s">
        <v>130</v>
      </c>
      <c r="E28" s="110">
        <v>14000</v>
      </c>
    </row>
    <row r="29" customHeight="1" spans="1:5">
      <c r="A29" s="108">
        <v>27</v>
      </c>
      <c r="B29" s="117" t="s">
        <v>264</v>
      </c>
      <c r="C29" s="87" t="s">
        <v>164</v>
      </c>
      <c r="D29" s="69" t="s">
        <v>52</v>
      </c>
      <c r="E29" s="110">
        <v>110000</v>
      </c>
    </row>
    <row r="30" customHeight="1" spans="1:5">
      <c r="A30" s="108">
        <v>28</v>
      </c>
      <c r="B30" s="117" t="s">
        <v>283</v>
      </c>
      <c r="C30" s="87" t="s">
        <v>169</v>
      </c>
      <c r="D30" s="69" t="s">
        <v>52</v>
      </c>
      <c r="E30" s="110">
        <v>122000</v>
      </c>
    </row>
    <row r="31" customHeight="1" spans="1:5">
      <c r="A31" s="108">
        <v>29</v>
      </c>
      <c r="B31" s="117" t="s">
        <v>284</v>
      </c>
      <c r="C31" s="98" t="s">
        <v>175</v>
      </c>
      <c r="D31" s="69" t="s">
        <v>280</v>
      </c>
      <c r="E31" s="110">
        <v>39000</v>
      </c>
    </row>
    <row r="32" customHeight="1" spans="1:5">
      <c r="A32" s="108">
        <v>30</v>
      </c>
      <c r="B32" s="117" t="s">
        <v>285</v>
      </c>
      <c r="C32" s="87" t="s">
        <v>184</v>
      </c>
      <c r="D32" s="69" t="s">
        <v>71</v>
      </c>
      <c r="E32" s="110">
        <v>0</v>
      </c>
    </row>
    <row r="33" customHeight="1" spans="1:5">
      <c r="A33" s="108">
        <v>31</v>
      </c>
      <c r="B33" s="117" t="s">
        <v>286</v>
      </c>
      <c r="C33" s="87" t="s">
        <v>70</v>
      </c>
      <c r="D33" s="69" t="s">
        <v>71</v>
      </c>
      <c r="E33" s="110">
        <v>38000</v>
      </c>
    </row>
    <row r="34" customHeight="1" spans="1:5">
      <c r="A34" s="108">
        <v>32</v>
      </c>
      <c r="B34" s="117" t="s">
        <v>203</v>
      </c>
      <c r="C34" s="87" t="s">
        <v>70</v>
      </c>
      <c r="D34" s="69" t="s">
        <v>71</v>
      </c>
      <c r="E34" s="110">
        <v>0</v>
      </c>
    </row>
    <row r="35" customHeight="1" spans="1:5">
      <c r="A35" s="108">
        <v>33</v>
      </c>
      <c r="B35" s="117" t="s">
        <v>212</v>
      </c>
      <c r="C35" s="87" t="s">
        <v>70</v>
      </c>
      <c r="D35" s="69" t="s">
        <v>71</v>
      </c>
      <c r="E35" s="110">
        <v>0</v>
      </c>
    </row>
    <row r="36" customHeight="1" spans="1:5">
      <c r="A36" s="108">
        <v>34</v>
      </c>
      <c r="B36" s="96" t="s">
        <v>265</v>
      </c>
      <c r="C36" s="77" t="s">
        <v>70</v>
      </c>
      <c r="D36" s="69" t="s">
        <v>71</v>
      </c>
      <c r="E36" s="110">
        <v>0</v>
      </c>
    </row>
    <row r="37" customHeight="1" spans="1:5">
      <c r="A37" s="108">
        <v>35</v>
      </c>
      <c r="B37" s="96" t="s">
        <v>266</v>
      </c>
      <c r="C37" s="77" t="s">
        <v>70</v>
      </c>
      <c r="D37" s="69" t="s">
        <v>71</v>
      </c>
      <c r="E37" s="110">
        <v>0</v>
      </c>
    </row>
    <row r="38" customHeight="1" spans="1:5">
      <c r="A38" s="108">
        <v>36</v>
      </c>
      <c r="B38" s="96" t="s">
        <v>268</v>
      </c>
      <c r="C38" s="87" t="s">
        <v>129</v>
      </c>
      <c r="D38" s="69" t="s">
        <v>130</v>
      </c>
      <c r="E38" s="110">
        <v>44428</v>
      </c>
    </row>
    <row r="39" customHeight="1" spans="1:5">
      <c r="A39" s="108">
        <v>37</v>
      </c>
      <c r="B39" s="96" t="s">
        <v>269</v>
      </c>
      <c r="C39" s="87" t="s">
        <v>129</v>
      </c>
      <c r="D39" s="69" t="s">
        <v>130</v>
      </c>
      <c r="E39" s="110">
        <v>79856</v>
      </c>
    </row>
    <row r="40" customHeight="1" spans="1:5">
      <c r="A40" s="108">
        <v>38</v>
      </c>
      <c r="B40" s="96" t="s">
        <v>270</v>
      </c>
      <c r="C40" s="87" t="s">
        <v>129</v>
      </c>
      <c r="D40" s="69" t="s">
        <v>130</v>
      </c>
      <c r="E40" s="110">
        <v>62856</v>
      </c>
    </row>
    <row r="41" customHeight="1" spans="1:5">
      <c r="A41" s="108">
        <v>39</v>
      </c>
      <c r="B41" s="96" t="s">
        <v>271</v>
      </c>
      <c r="C41" s="87" t="s">
        <v>129</v>
      </c>
      <c r="D41" s="69" t="s">
        <v>130</v>
      </c>
      <c r="E41" s="110">
        <v>43428</v>
      </c>
    </row>
    <row r="42" customHeight="1" spans="1:5">
      <c r="A42" s="108">
        <v>40</v>
      </c>
      <c r="B42" s="98" t="s">
        <v>296</v>
      </c>
      <c r="C42" s="85" t="s">
        <v>297</v>
      </c>
      <c r="D42" s="87" t="s">
        <v>52</v>
      </c>
      <c r="E42" s="110">
        <v>0</v>
      </c>
    </row>
    <row r="43" customHeight="1" spans="1:5">
      <c r="A43" s="108">
        <v>41</v>
      </c>
      <c r="B43" s="98" t="s">
        <v>298</v>
      </c>
      <c r="C43" s="85" t="s">
        <v>297</v>
      </c>
      <c r="D43" s="87" t="s">
        <v>52</v>
      </c>
      <c r="E43" s="110">
        <v>0</v>
      </c>
    </row>
    <row r="44" customHeight="1" spans="1:5">
      <c r="A44" s="108"/>
      <c r="B44" s="98"/>
      <c r="C44" s="85"/>
      <c r="D44" s="87"/>
      <c r="E44" s="110">
        <v>0</v>
      </c>
    </row>
    <row r="45" customHeight="1" spans="1:5">
      <c r="A45" s="108"/>
      <c r="B45" s="118"/>
      <c r="C45" s="87"/>
      <c r="D45" s="87"/>
      <c r="E45" s="119"/>
    </row>
    <row r="46" ht="28" customHeight="1" spans="1:5">
      <c r="A46" s="108"/>
      <c r="B46" s="120" t="s">
        <v>255</v>
      </c>
      <c r="C46" s="121"/>
      <c r="D46" s="122"/>
      <c r="E46" s="123">
        <f>SUM(E3:E45)</f>
        <v>1340132</v>
      </c>
    </row>
    <row r="47" ht="24" customHeight="1" spans="1:5">
      <c r="A47" s="124" t="s">
        <v>324</v>
      </c>
      <c r="B47" s="124"/>
      <c r="C47" s="124"/>
      <c r="D47" s="125"/>
      <c r="E47" s="125"/>
    </row>
  </sheetData>
  <mergeCells count="3">
    <mergeCell ref="B1:E1"/>
    <mergeCell ref="B46:D46"/>
    <mergeCell ref="A47:C47"/>
  </mergeCells>
  <pageMargins left="0.75" right="0.75" top="1" bottom="1" header="0.5" footer="0.5"/>
  <pageSetup paperSize="9" scale="65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F35"/>
  <sheetViews>
    <sheetView workbookViewId="0">
      <selection activeCell="F2" sqref="F2:F33"/>
    </sheetView>
  </sheetViews>
  <sheetFormatPr defaultColWidth="9.14285714285714" defaultRowHeight="15" outlineLevelCol="5"/>
  <cols>
    <col min="2" max="2" width="41.4285714285714" customWidth="1"/>
    <col min="3" max="3" width="21.1428571428571" customWidth="1"/>
    <col min="4" max="4" width="20.5714285714286" customWidth="1"/>
    <col min="5" max="5" width="28" customWidth="1"/>
    <col min="6" max="6" width="28.5714285714286" customWidth="1"/>
  </cols>
  <sheetData>
    <row r="1" spans="1:6">
      <c r="A1" s="64" t="s">
        <v>229</v>
      </c>
      <c r="B1" s="65" t="s">
        <v>230</v>
      </c>
      <c r="C1" s="65" t="s">
        <v>231</v>
      </c>
      <c r="D1" s="65" t="s">
        <v>232</v>
      </c>
      <c r="E1" s="64" t="s">
        <v>233</v>
      </c>
      <c r="F1" s="66" t="s">
        <v>234</v>
      </c>
    </row>
    <row r="2" ht="18.75" spans="1:6">
      <c r="A2" s="67">
        <v>1</v>
      </c>
      <c r="B2" s="68" t="s">
        <v>256</v>
      </c>
      <c r="C2" s="69" t="s">
        <v>257</v>
      </c>
      <c r="D2" s="69" t="s">
        <v>258</v>
      </c>
      <c r="E2" s="69" t="s">
        <v>259</v>
      </c>
      <c r="F2" s="61">
        <v>250000</v>
      </c>
    </row>
    <row r="3" ht="18.75" spans="1:6">
      <c r="A3" s="67">
        <v>2</v>
      </c>
      <c r="B3" s="70" t="s">
        <v>40</v>
      </c>
      <c r="C3" s="69" t="s">
        <v>41</v>
      </c>
      <c r="D3" s="69" t="s">
        <v>42</v>
      </c>
      <c r="E3" s="69" t="s">
        <v>259</v>
      </c>
      <c r="F3" s="61">
        <v>250000</v>
      </c>
    </row>
    <row r="4" ht="18.75" spans="1:6">
      <c r="A4" s="71"/>
      <c r="B4" s="72" t="s">
        <v>49</v>
      </c>
      <c r="C4" s="73" t="s">
        <v>260</v>
      </c>
      <c r="D4" s="73" t="s">
        <v>261</v>
      </c>
      <c r="E4" s="73" t="s">
        <v>80</v>
      </c>
      <c r="F4" s="74">
        <v>800000</v>
      </c>
    </row>
    <row r="5" ht="18.75" spans="1:6">
      <c r="A5" s="75">
        <v>3</v>
      </c>
      <c r="B5" s="76" t="s">
        <v>50</v>
      </c>
      <c r="C5" s="77" t="s">
        <v>51</v>
      </c>
      <c r="D5" s="69" t="s">
        <v>52</v>
      </c>
      <c r="E5" s="78" t="s">
        <v>80</v>
      </c>
      <c r="F5" s="79">
        <v>500000</v>
      </c>
    </row>
    <row r="6" ht="18.75" spans="1:6">
      <c r="A6" s="67">
        <v>6</v>
      </c>
      <c r="B6" s="80" t="s">
        <v>62</v>
      </c>
      <c r="C6" s="81" t="s">
        <v>63</v>
      </c>
      <c r="D6" s="69" t="s">
        <v>52</v>
      </c>
      <c r="E6" s="69" t="s">
        <v>80</v>
      </c>
      <c r="F6" s="82">
        <v>350000</v>
      </c>
    </row>
    <row r="7" ht="18.75" spans="1:6">
      <c r="A7" s="67">
        <v>7</v>
      </c>
      <c r="B7" s="76" t="s">
        <v>69</v>
      </c>
      <c r="C7" s="77" t="s">
        <v>70</v>
      </c>
      <c r="D7" s="69" t="s">
        <v>71</v>
      </c>
      <c r="E7" s="69" t="s">
        <v>80</v>
      </c>
      <c r="F7" s="82">
        <v>300000</v>
      </c>
    </row>
    <row r="8" ht="18.75" spans="1:6">
      <c r="A8" s="67">
        <v>8</v>
      </c>
      <c r="B8" s="76" t="s">
        <v>77</v>
      </c>
      <c r="C8" s="77" t="s">
        <v>70</v>
      </c>
      <c r="D8" s="69" t="s">
        <v>71</v>
      </c>
      <c r="E8" s="69" t="s">
        <v>80</v>
      </c>
      <c r="F8" s="82">
        <v>400000</v>
      </c>
    </row>
    <row r="9" ht="18.75" spans="1:6">
      <c r="A9" s="67">
        <v>9</v>
      </c>
      <c r="B9" s="80" t="s">
        <v>84</v>
      </c>
      <c r="C9" s="77" t="s">
        <v>70</v>
      </c>
      <c r="D9" s="69" t="s">
        <v>71</v>
      </c>
      <c r="E9" s="69" t="s">
        <v>80</v>
      </c>
      <c r="F9" s="82">
        <v>400000</v>
      </c>
    </row>
    <row r="10" ht="18.75" spans="1:6">
      <c r="A10" s="67">
        <v>10</v>
      </c>
      <c r="B10" s="80" t="s">
        <v>92</v>
      </c>
      <c r="C10" s="77" t="s">
        <v>70</v>
      </c>
      <c r="D10" s="69" t="s">
        <v>71</v>
      </c>
      <c r="E10" s="69" t="s">
        <v>80</v>
      </c>
      <c r="F10" s="82">
        <v>400000</v>
      </c>
    </row>
    <row r="11" ht="18.75" spans="1:6">
      <c r="A11" s="67">
        <v>11</v>
      </c>
      <c r="B11" s="80" t="s">
        <v>95</v>
      </c>
      <c r="C11" s="77" t="s">
        <v>70</v>
      </c>
      <c r="D11" s="69" t="s">
        <v>71</v>
      </c>
      <c r="E11" s="69" t="s">
        <v>80</v>
      </c>
      <c r="F11" s="82">
        <v>400000</v>
      </c>
    </row>
    <row r="12" ht="18.75" spans="1:6">
      <c r="A12" s="67">
        <v>12</v>
      </c>
      <c r="B12" s="80" t="s">
        <v>100</v>
      </c>
      <c r="C12" s="77" t="s">
        <v>70</v>
      </c>
      <c r="D12" s="83" t="s">
        <v>71</v>
      </c>
      <c r="E12" s="83" t="s">
        <v>80</v>
      </c>
      <c r="F12" s="59">
        <v>300000</v>
      </c>
    </row>
    <row r="13" ht="18.75" spans="1:6">
      <c r="A13" s="67">
        <v>13</v>
      </c>
      <c r="B13" s="84" t="s">
        <v>107</v>
      </c>
      <c r="C13" s="85" t="s">
        <v>108</v>
      </c>
      <c r="D13" s="69" t="s">
        <v>280</v>
      </c>
      <c r="E13" s="69" t="s">
        <v>80</v>
      </c>
      <c r="F13" s="86">
        <v>647221</v>
      </c>
    </row>
    <row r="14" ht="18.75" spans="1:6">
      <c r="A14" s="67">
        <v>14</v>
      </c>
      <c r="B14" s="84" t="s">
        <v>111</v>
      </c>
      <c r="C14" s="87" t="s">
        <v>112</v>
      </c>
      <c r="D14" s="69" t="s">
        <v>42</v>
      </c>
      <c r="E14" s="69" t="s">
        <v>80</v>
      </c>
      <c r="F14" s="86">
        <v>457004</v>
      </c>
    </row>
    <row r="15" ht="18.75" spans="1:6">
      <c r="A15" s="67">
        <v>15</v>
      </c>
      <c r="B15" s="88" t="s">
        <v>119</v>
      </c>
      <c r="C15" s="87" t="s">
        <v>112</v>
      </c>
      <c r="D15" s="69" t="s">
        <v>42</v>
      </c>
      <c r="E15" s="69" t="s">
        <v>80</v>
      </c>
      <c r="F15" s="86">
        <v>577776</v>
      </c>
    </row>
    <row r="16" ht="18.75" spans="1:6">
      <c r="A16" s="67">
        <v>16</v>
      </c>
      <c r="B16" s="89" t="s">
        <v>328</v>
      </c>
      <c r="C16" s="77" t="s">
        <v>70</v>
      </c>
      <c r="D16" s="83" t="s">
        <v>71</v>
      </c>
      <c r="E16" s="83" t="s">
        <v>80</v>
      </c>
      <c r="F16" s="90">
        <v>300000</v>
      </c>
    </row>
    <row r="17" ht="18.75" spans="1:6">
      <c r="A17" s="67">
        <v>17</v>
      </c>
      <c r="B17" s="91" t="s">
        <v>128</v>
      </c>
      <c r="C17" s="77" t="s">
        <v>129</v>
      </c>
      <c r="D17" s="69" t="s">
        <v>130</v>
      </c>
      <c r="E17" s="69" t="s">
        <v>80</v>
      </c>
      <c r="F17" s="92">
        <v>250000</v>
      </c>
    </row>
    <row r="18" ht="18.75" spans="1:6">
      <c r="A18" s="67">
        <v>18</v>
      </c>
      <c r="B18" s="76" t="s">
        <v>133</v>
      </c>
      <c r="C18" s="77" t="s">
        <v>129</v>
      </c>
      <c r="D18" s="69" t="s">
        <v>130</v>
      </c>
      <c r="E18" s="69" t="s">
        <v>80</v>
      </c>
      <c r="F18" s="92">
        <v>250000</v>
      </c>
    </row>
    <row r="19" ht="18.75" spans="1:6">
      <c r="A19" s="67">
        <v>19</v>
      </c>
      <c r="B19" s="93" t="s">
        <v>137</v>
      </c>
      <c r="C19" s="77" t="s">
        <v>129</v>
      </c>
      <c r="D19" s="69" t="s">
        <v>130</v>
      </c>
      <c r="E19" s="69" t="s">
        <v>80</v>
      </c>
      <c r="F19" s="92">
        <v>250000</v>
      </c>
    </row>
    <row r="20" ht="18.75" spans="1:6">
      <c r="A20" s="67">
        <v>20</v>
      </c>
      <c r="B20" s="76" t="s">
        <v>140</v>
      </c>
      <c r="C20" s="77" t="s">
        <v>129</v>
      </c>
      <c r="D20" s="69" t="s">
        <v>130</v>
      </c>
      <c r="E20" s="69" t="s">
        <v>80</v>
      </c>
      <c r="F20" s="92">
        <v>250000</v>
      </c>
    </row>
    <row r="21" ht="18.75" spans="1:6">
      <c r="A21" s="67">
        <v>21</v>
      </c>
      <c r="B21" s="76" t="s">
        <v>143</v>
      </c>
      <c r="C21" s="77" t="s">
        <v>129</v>
      </c>
      <c r="D21" s="69" t="s">
        <v>130</v>
      </c>
      <c r="E21" s="69" t="s">
        <v>80</v>
      </c>
      <c r="F21" s="92">
        <v>250000</v>
      </c>
    </row>
    <row r="22" ht="18.75" spans="1:6">
      <c r="A22" s="67">
        <v>22</v>
      </c>
      <c r="B22" s="94" t="s">
        <v>147</v>
      </c>
      <c r="C22" s="77" t="s">
        <v>129</v>
      </c>
      <c r="D22" s="69" t="s">
        <v>130</v>
      </c>
      <c r="E22" s="69" t="s">
        <v>80</v>
      </c>
      <c r="F22" s="92">
        <v>250000</v>
      </c>
    </row>
    <row r="23" ht="18.75" spans="1:6">
      <c r="A23" s="67">
        <v>23</v>
      </c>
      <c r="B23" s="76" t="s">
        <v>329</v>
      </c>
      <c r="C23" s="77" t="s">
        <v>129</v>
      </c>
      <c r="D23" s="69" t="s">
        <v>130</v>
      </c>
      <c r="E23" s="69" t="s">
        <v>80</v>
      </c>
      <c r="F23" s="92">
        <v>250000</v>
      </c>
    </row>
    <row r="24" ht="18.75" spans="1:6">
      <c r="A24" s="67">
        <v>24</v>
      </c>
      <c r="B24" s="76" t="s">
        <v>151</v>
      </c>
      <c r="C24" s="77" t="s">
        <v>129</v>
      </c>
      <c r="D24" s="69" t="s">
        <v>130</v>
      </c>
      <c r="E24" s="69" t="s">
        <v>80</v>
      </c>
      <c r="F24" s="92">
        <v>250000</v>
      </c>
    </row>
    <row r="25" ht="18.75" spans="1:6">
      <c r="A25" s="67">
        <v>25</v>
      </c>
      <c r="B25" s="76" t="s">
        <v>153</v>
      </c>
      <c r="C25" s="77" t="s">
        <v>129</v>
      </c>
      <c r="D25" s="69" t="s">
        <v>130</v>
      </c>
      <c r="E25" s="69" t="s">
        <v>80</v>
      </c>
      <c r="F25" s="92">
        <v>250000</v>
      </c>
    </row>
    <row r="26" ht="18.75" spans="1:6">
      <c r="A26" s="67">
        <v>26</v>
      </c>
      <c r="B26" s="76" t="s">
        <v>156</v>
      </c>
      <c r="C26" s="81" t="s">
        <v>157</v>
      </c>
      <c r="D26" s="69" t="s">
        <v>130</v>
      </c>
      <c r="E26" s="69" t="s">
        <v>80</v>
      </c>
      <c r="F26" s="92">
        <v>300000</v>
      </c>
    </row>
    <row r="27" ht="18.75" spans="1:6">
      <c r="A27" s="67">
        <v>27</v>
      </c>
      <c r="B27" s="76" t="s">
        <v>159</v>
      </c>
      <c r="C27" s="95" t="s">
        <v>129</v>
      </c>
      <c r="D27" s="69" t="s">
        <v>130</v>
      </c>
      <c r="E27" s="69" t="s">
        <v>80</v>
      </c>
      <c r="F27" s="92">
        <v>300000</v>
      </c>
    </row>
    <row r="28" ht="18.75" spans="1:6">
      <c r="A28" s="67">
        <v>28</v>
      </c>
      <c r="B28" s="96" t="s">
        <v>264</v>
      </c>
      <c r="C28" s="77" t="s">
        <v>164</v>
      </c>
      <c r="D28" s="69" t="s">
        <v>52</v>
      </c>
      <c r="E28" s="69" t="s">
        <v>80</v>
      </c>
      <c r="F28" s="92">
        <v>350000</v>
      </c>
    </row>
    <row r="29" ht="18.75" spans="1:6">
      <c r="A29" s="67">
        <v>29</v>
      </c>
      <c r="B29" s="96" t="s">
        <v>168</v>
      </c>
      <c r="C29" s="77" t="s">
        <v>169</v>
      </c>
      <c r="D29" s="69" t="s">
        <v>52</v>
      </c>
      <c r="E29" s="69" t="s">
        <v>80</v>
      </c>
      <c r="F29" s="92">
        <v>300000</v>
      </c>
    </row>
    <row r="30" ht="18.75" spans="1:6">
      <c r="A30" s="67">
        <v>30</v>
      </c>
      <c r="B30" s="97" t="s">
        <v>174</v>
      </c>
      <c r="C30" s="98" t="s">
        <v>175</v>
      </c>
      <c r="D30" s="69" t="s">
        <v>280</v>
      </c>
      <c r="E30" s="69" t="s">
        <v>80</v>
      </c>
      <c r="F30" s="86">
        <v>517391</v>
      </c>
    </row>
    <row r="31" ht="18.75" spans="1:6">
      <c r="A31" s="67">
        <v>31</v>
      </c>
      <c r="B31" s="97" t="s">
        <v>183</v>
      </c>
      <c r="C31" s="87" t="s">
        <v>184</v>
      </c>
      <c r="D31" s="69" t="s">
        <v>71</v>
      </c>
      <c r="E31" s="69" t="s">
        <v>80</v>
      </c>
      <c r="F31" s="86">
        <v>457004</v>
      </c>
    </row>
    <row r="32" ht="18.75" spans="1:6">
      <c r="A32" s="67">
        <v>32</v>
      </c>
      <c r="B32" s="96" t="s">
        <v>190</v>
      </c>
      <c r="C32" s="77" t="s">
        <v>70</v>
      </c>
      <c r="D32" s="69" t="s">
        <v>71</v>
      </c>
      <c r="E32" s="69" t="s">
        <v>80</v>
      </c>
      <c r="F32" s="92">
        <v>250000</v>
      </c>
    </row>
    <row r="33" ht="18.75" spans="1:6">
      <c r="A33" s="67">
        <v>33</v>
      </c>
      <c r="B33" s="96" t="s">
        <v>196</v>
      </c>
      <c r="C33" s="77" t="s">
        <v>70</v>
      </c>
      <c r="D33" s="69" t="s">
        <v>71</v>
      </c>
      <c r="E33" s="69" t="s">
        <v>80</v>
      </c>
      <c r="F33" s="99">
        <v>300000</v>
      </c>
    </row>
    <row r="34" spans="1:6">
      <c r="A34" s="100"/>
      <c r="B34" s="101"/>
      <c r="C34" s="102"/>
      <c r="D34" s="102"/>
      <c r="E34" s="102"/>
      <c r="F34" s="103">
        <f>SUM(F2:F33)</f>
        <v>11356396</v>
      </c>
    </row>
    <row r="35" spans="1:6">
      <c r="A35" s="100"/>
      <c r="B35" s="101"/>
      <c r="C35" s="102"/>
      <c r="D35" s="102"/>
      <c r="E35" s="102"/>
      <c r="F35" s="10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Employees Person details</vt:lpstr>
      <vt:lpstr>PAYROLL- FEBRUARY 2023</vt:lpstr>
      <vt:lpstr>NSSF- FEBRUARY 2023</vt:lpstr>
      <vt:lpstr>NET PAID</vt:lpstr>
      <vt:lpstr>BANK PAYMENT</vt:lpstr>
      <vt:lpstr>CASH PAYMENT SALARY</vt:lpstr>
      <vt:lpstr>CASH BONUS</vt:lpstr>
      <vt:lpstr>Sheet4</vt:lpstr>
      <vt:lpstr>Sheet5</vt:lpstr>
      <vt:lpstr>Salary Slip -Jan 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CHICHI</dc:creator>
  <cp:lastModifiedBy>Sarah</cp:lastModifiedBy>
  <dcterms:created xsi:type="dcterms:W3CDTF">2020-01-29T06:36:00Z</dcterms:created>
  <cp:lastPrinted>2022-06-22T12:15:00Z</cp:lastPrinted>
  <dcterms:modified xsi:type="dcterms:W3CDTF">2023-05-16T09:54:33Z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697F29AB52FF45AAAA306F0B2CC87B14</vt:lpwstr>
  </property>
  <property fmtid="{D5CDD505-2E9C-101B-9397-08002B2CF9AE}" pid="3" name="KSOProductBuildVer">
    <vt:lpwstr>1033-11.2.0.11537</vt:lpwstr>
  </property>
</Properties>
</file>