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HP\Zoho WorkDrive (nasiaconsultcolimited)\Finance and Accounting\NASIA\"/>
    </mc:Choice>
  </mc:AlternateContent>
  <xr:revisionPtr revIDLastSave="0" documentId="13_ncr:1_{6B0BB3F8-5CF3-4D86-93E6-EAD312561691}" xr6:coauthVersionLast="36" xr6:coauthVersionMax="36" xr10:uidLastSave="{00000000-0000-0000-0000-000000000000}"/>
  <bookViews>
    <workbookView xWindow="0" yWindow="0" windowWidth="20490" windowHeight="6840" firstSheet="2" activeTab="4" xr2:uid="{00000000-000D-0000-FFFF-FFFF00000000}"/>
  </bookViews>
  <sheets>
    <sheet name="ALL SITE EXPENDITURE" sheetId="1" r:id="rId1"/>
    <sheet name="INCOME AND EXPENSITURE SUMMARY" sheetId="5" r:id="rId2"/>
    <sheet name="OVERAL BUDGET" sheetId="4" r:id="rId3"/>
    <sheet name="REIMBURSABLE EXP" sheetId="3" r:id="rId4"/>
    <sheet name="PROFESSIONAL FEE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D17" i="3" l="1"/>
  <c r="E43" i="2"/>
  <c r="E93" i="2"/>
  <c r="E96" i="2"/>
  <c r="E92" i="2"/>
  <c r="E66" i="2"/>
  <c r="E63" i="2"/>
  <c r="E62" i="2"/>
  <c r="E87" i="2"/>
  <c r="E86" i="2"/>
  <c r="E85" i="2"/>
  <c r="E51" i="2"/>
  <c r="E52" i="2"/>
  <c r="E48" i="2"/>
  <c r="E49" i="2"/>
  <c r="E50" i="2"/>
  <c r="E47" i="2"/>
  <c r="E42" i="2"/>
  <c r="E34" i="2"/>
  <c r="E33" i="2"/>
  <c r="E80" i="2"/>
  <c r="E81" i="2"/>
  <c r="E95" i="2" l="1"/>
  <c r="E82" i="2"/>
  <c r="E89" i="2"/>
  <c r="E54" i="2"/>
  <c r="E36" i="2"/>
  <c r="E8" i="2" l="1"/>
  <c r="E9" i="2"/>
  <c r="E10" i="2"/>
  <c r="E11" i="2"/>
  <c r="E28" i="2" l="1"/>
  <c r="E5" i="3"/>
  <c r="D9" i="4" l="1"/>
  <c r="D14" i="5"/>
  <c r="C30" i="5" l="1"/>
  <c r="D10" i="5"/>
  <c r="D30" i="5" s="1"/>
  <c r="E30" i="5" s="1"/>
  <c r="D5" i="4"/>
  <c r="D19" i="4" s="1"/>
  <c r="E79" i="2" l="1"/>
  <c r="E74" i="2"/>
  <c r="E72" i="2"/>
  <c r="E77" i="2" s="1"/>
  <c r="E61" i="2"/>
  <c r="E70" i="2" s="1"/>
  <c r="E98" i="2" s="1"/>
  <c r="E7" i="2"/>
  <c r="E6" i="2"/>
  <c r="F17" i="4" l="1"/>
  <c r="F15" i="4"/>
  <c r="E25" i="1" l="1"/>
  <c r="E40" i="2"/>
  <c r="E41" i="2"/>
  <c r="E55" i="2"/>
  <c r="E44" i="2" l="1"/>
  <c r="E56" i="2" s="1"/>
  <c r="E101" i="2" s="1"/>
  <c r="D26" i="1"/>
  <c r="D18" i="1" l="1"/>
  <c r="F15" i="3" l="1"/>
  <c r="F17" i="3"/>
  <c r="C5" i="4"/>
  <c r="C7" i="4"/>
  <c r="G7" i="4" s="1"/>
  <c r="C9" i="4"/>
  <c r="G9" i="4" s="1"/>
  <c r="F11" i="4"/>
  <c r="F13" i="4"/>
  <c r="F18" i="5" s="1"/>
  <c r="D9" i="1"/>
  <c r="C19" i="4" l="1"/>
  <c r="E7" i="4"/>
  <c r="E9" i="4"/>
  <c r="E19" i="4" s="1"/>
  <c r="E5" i="4"/>
  <c r="G25" i="1" l="1"/>
  <c r="E11" i="3" l="1"/>
  <c r="E9" i="3"/>
  <c r="E7" i="3"/>
  <c r="F25" i="1" l="1"/>
  <c r="G17" i="1" l="1"/>
  <c r="F17" i="1"/>
  <c r="F8" i="1"/>
  <c r="G8" i="1"/>
  <c r="D13" i="3"/>
  <c r="E13" i="3" s="1"/>
  <c r="F5" i="4"/>
  <c r="F19" i="4" s="1"/>
  <c r="F10" i="5"/>
  <c r="F30" i="5" s="1"/>
  <c r="G5" i="4" l="1"/>
</calcChain>
</file>

<file path=xl/sharedStrings.xml><?xml version="1.0" encoding="utf-8"?>
<sst xmlns="http://schemas.openxmlformats.org/spreadsheetml/2006/main" count="166" uniqueCount="125">
  <si>
    <t>EXPENDITURE  STATUS FOR TANESCO COMPENSATION FIELD WORK  SITES</t>
  </si>
  <si>
    <t>BUDGETED AMOUNT</t>
  </si>
  <si>
    <t>AMOUNT SPENT</t>
  </si>
  <si>
    <t>RENAINING BALANCE</t>
  </si>
  <si>
    <t xml:space="preserve">PERCENTAGE </t>
  </si>
  <si>
    <t>NUMBER OF DAYS WORKED</t>
  </si>
  <si>
    <t>S/N</t>
  </si>
  <si>
    <t>SONGEA -TUNDURU SITE</t>
  </si>
  <si>
    <t>VISIGA -GEREZANI KIBAHA SITE</t>
  </si>
  <si>
    <t>KASIGA -LUSHOTO SITE</t>
  </si>
  <si>
    <t>SUB TOTAL</t>
  </si>
  <si>
    <t>Main budget</t>
  </si>
  <si>
    <t>DETAILS</t>
  </si>
  <si>
    <t>Main Budget</t>
  </si>
  <si>
    <t>Emergency</t>
  </si>
  <si>
    <t xml:space="preserve">Transport </t>
  </si>
  <si>
    <t>Reimbursable cost</t>
  </si>
  <si>
    <t xml:space="preserve">Reimbursable cost:  </t>
  </si>
  <si>
    <t>Safety gears 3@20000</t>
  </si>
  <si>
    <t xml:space="preserve"> Transport  for valuers to site</t>
  </si>
  <si>
    <t xml:space="preserve"> Safety gears 1</t>
  </si>
  <si>
    <t>Other Stationary</t>
  </si>
  <si>
    <t xml:space="preserve"> </t>
  </si>
  <si>
    <t>DESCRIPTION</t>
  </si>
  <si>
    <t>REMAINING BALANCE</t>
  </si>
  <si>
    <t>TRANSPORT EXPENSES ( Town transport for all working days all site)</t>
  </si>
  <si>
    <t>SAFETY GEAR FOR ALL SITE</t>
  </si>
  <si>
    <t>Safety Gear</t>
  </si>
  <si>
    <t>EMERGENCE/ UNEXPECTED EXPENSES ALL SITE AND GENERAL EXPENSES</t>
  </si>
  <si>
    <t>TRANSPORT EXPENSES VALUERS AND MANANGING DIRECTOR TO SITE</t>
  </si>
  <si>
    <t>LADSLAUS VICENT MISHONGA</t>
  </si>
  <si>
    <t>WILLIAM TURUKA</t>
  </si>
  <si>
    <t>ANYISILE MWKATAGE</t>
  </si>
  <si>
    <t>SURVEYOR PROFESSIONAL FEE</t>
  </si>
  <si>
    <t>TEAM SONGEA</t>
  </si>
  <si>
    <t>TEAM KIBAHA</t>
  </si>
  <si>
    <t>1 SURVEYOR and 1 SET OF GPS</t>
  </si>
  <si>
    <t>TOTAL</t>
  </si>
  <si>
    <t>PROFESSIONAL FEE FOR VALUERS  ALL SITE PAID</t>
  </si>
  <si>
    <t>DATE PREPARED</t>
  </si>
  <si>
    <t>WINFRIDA MAGUDO</t>
  </si>
  <si>
    <t xml:space="preserve">TOTAL DAYS </t>
  </si>
  <si>
    <t>DAYS  PAID</t>
  </si>
  <si>
    <t>TOTAL  AMOUNT PAID</t>
  </si>
  <si>
    <t>TOTAL VALUERS PAYMENT</t>
  </si>
  <si>
    <t>TOTAL  PROFESSIONAL FEE</t>
  </si>
  <si>
    <t>PROFESSIONAL FEE VALUERS AND SURVEYOR</t>
  </si>
  <si>
    <t>AMOUNT NOT YET PAID</t>
  </si>
  <si>
    <t>Transport &amp; Fuel during field work</t>
  </si>
  <si>
    <t>transport value to site- Dar</t>
  </si>
  <si>
    <t>SONGEA SITE</t>
  </si>
  <si>
    <t>LUSHOTO SITE</t>
  </si>
  <si>
    <t>KIBAHA SITE</t>
  </si>
  <si>
    <t>PROFESSIONAL FEE SURVEYORS</t>
  </si>
  <si>
    <t>PROJECT MANAGER COST</t>
  </si>
  <si>
    <t>SOFTWARE COST</t>
  </si>
  <si>
    <t>CAR HIRE EXPENSES (Alex Mshana)</t>
  </si>
  <si>
    <t>BUDGETED AMOUNT/AMOUNT TO BE PAID</t>
  </si>
  <si>
    <t>PROJECTOR MANAGER COST</t>
  </si>
  <si>
    <t>OVERAL BUDGET</t>
  </si>
  <si>
    <t>DEFICIT/ SURPLUS</t>
  </si>
  <si>
    <t>65 days</t>
  </si>
  <si>
    <t>Transport Car and fuel for site</t>
  </si>
  <si>
    <t>32 days</t>
  </si>
  <si>
    <t>REMAINING BALANCE/DEFICITY</t>
  </si>
  <si>
    <t>AMENDMENT ON 17/01/2024</t>
  </si>
  <si>
    <t>AMENDEMENT ON 17/01/2024</t>
  </si>
  <si>
    <t>AMOUNT PAID BY TANESCO</t>
  </si>
  <si>
    <t>AMOUNT PAID FOR INCEPTION REPORT (25%)</t>
  </si>
  <si>
    <t>AMOUNT PAID FOR DRAFT REPORT (30%)</t>
  </si>
  <si>
    <t>INCOME</t>
  </si>
  <si>
    <t>EXPENDITURES</t>
  </si>
  <si>
    <t>WITHHOLDING TAX</t>
  </si>
  <si>
    <t>VAT</t>
  </si>
  <si>
    <t>COMISSION PAID</t>
  </si>
  <si>
    <t>INCOME AND EXPENDITURES</t>
  </si>
  <si>
    <t>RUVUMA</t>
  </si>
  <si>
    <t>DEOGRATIU KISHANGA</t>
  </si>
  <si>
    <t>TEAM TANGA</t>
  </si>
  <si>
    <t xml:space="preserve">1 SET OF GPS </t>
  </si>
  <si>
    <t>1 SURVEYOR ELISHA</t>
  </si>
  <si>
    <t>1SURVEYOR LWAMBO</t>
  </si>
  <si>
    <t>Transport 1 surveyor(dar to songea /songea to dar)</t>
  </si>
  <si>
    <t xml:space="preserve"> 1 SURVEYOR</t>
  </si>
  <si>
    <t>GPS</t>
  </si>
  <si>
    <t>TANGA-KOROGWE</t>
  </si>
  <si>
    <t>COAST- ZEGERENI</t>
  </si>
  <si>
    <t>LOCAL LEADERS</t>
  </si>
  <si>
    <t>BANK CHARGES</t>
  </si>
  <si>
    <t>WHT 18000</t>
  </si>
  <si>
    <t>WHT 320000</t>
  </si>
  <si>
    <t>STEG</t>
  </si>
  <si>
    <t>LADSLAUS MISHONGA</t>
  </si>
  <si>
    <t>CAUSAL</t>
  </si>
  <si>
    <t xml:space="preserve">TOTAL </t>
  </si>
  <si>
    <t>DRIVER</t>
  </si>
  <si>
    <t>FUEL FILLING</t>
  </si>
  <si>
    <t>1 DPS</t>
  </si>
  <si>
    <t>BUS FARE FOR 2 SURVEYORS</t>
  </si>
  <si>
    <t>1 SURVEYOER</t>
  </si>
  <si>
    <t>SOFTWARE COST/STATIONERIES</t>
  </si>
  <si>
    <t>1 SET OF DGPS</t>
  </si>
  <si>
    <t>2 SURVEYOR</t>
  </si>
  <si>
    <t>LOCAL LEADERS AND 2 CAUSAL</t>
  </si>
  <si>
    <t>WATER EXPENDITURE</t>
  </si>
  <si>
    <t>FUEL</t>
  </si>
  <si>
    <t>BANK CHARGERS</t>
  </si>
  <si>
    <t>TRANSPORT COST OF BOXES TO KOROGWE</t>
  </si>
  <si>
    <t>WINFRIDA  MAGUDO</t>
  </si>
  <si>
    <t>DEOGRATIUS KISHANGA</t>
  </si>
  <si>
    <t>DOREEN MASAWE</t>
  </si>
  <si>
    <t>VICTORIA TEMBO</t>
  </si>
  <si>
    <t>TRANSPORT COST</t>
  </si>
  <si>
    <t>EMERGENCE</t>
  </si>
  <si>
    <t>CAR HIRE &amp; FUEL</t>
  </si>
  <si>
    <t>DRIVER -ALEX MSHANA-WHT</t>
  </si>
  <si>
    <t>TEAM TUNDURU</t>
  </si>
  <si>
    <t>1SET OF DGPS</t>
  </si>
  <si>
    <t>1SURVEYOR</t>
  </si>
  <si>
    <t>BUS FARE</t>
  </si>
  <si>
    <t>Payments to VEOs &amp; VCs for 4 Villages</t>
  </si>
  <si>
    <t>Payment for Village authorities</t>
  </si>
  <si>
    <t>fuel</t>
  </si>
  <si>
    <t>emergence fund</t>
  </si>
  <si>
    <t>fuel cost and withdawl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</si>
</sst>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0" fontId="5" fillId="0" borderId="13" applyNumberFormat="0" applyFill="0" applyAlignment="0" applyProtection="0"/>
  </cellStyleXfs>
  <cellXfs count="101">
    <xf numFmtId="0" fontId="0" fillId="0" borderId="0" xfId="0"/>
    <xf numFmtId="0" fontId="3" fillId="0" borderId="0" xfId="0" applyFont="1" applyAlignme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1" xfId="0" applyBorder="1"/>
    <xf numFmtId="0" fontId="4" fillId="2" borderId="1" xfId="0" applyFont="1" applyFill="1" applyBorder="1"/>
    <xf numFmtId="4" fontId="3" fillId="0" borderId="1" xfId="0" applyNumberFormat="1" applyFont="1" applyBorder="1"/>
    <xf numFmtId="43" fontId="0" fillId="0" borderId="1" xfId="0" applyNumberFormat="1" applyBorder="1"/>
    <xf numFmtId="0" fontId="0" fillId="3" borderId="1" xfId="0" applyFill="1" applyBorder="1"/>
    <xf numFmtId="164" fontId="3" fillId="0" borderId="1" xfId="1" applyNumberFormat="1" applyFont="1" applyBorder="1"/>
    <xf numFmtId="43" fontId="3" fillId="0" borderId="1" xfId="0" applyNumberFormat="1" applyFont="1" applyBorder="1"/>
    <xf numFmtId="0" fontId="0" fillId="4" borderId="1" xfId="0" applyFill="1" applyBorder="1"/>
    <xf numFmtId="0" fontId="4" fillId="4" borderId="1" xfId="0" applyFont="1" applyFill="1" applyBorder="1"/>
    <xf numFmtId="0" fontId="0" fillId="0" borderId="6" xfId="0" applyBorder="1"/>
    <xf numFmtId="0" fontId="3" fillId="0" borderId="5" xfId="0" applyFont="1" applyBorder="1"/>
    <xf numFmtId="0" fontId="0" fillId="0" borderId="5" xfId="0" applyBorder="1"/>
    <xf numFmtId="164" fontId="0" fillId="0" borderId="1" xfId="1" applyNumberFormat="1" applyFont="1" applyBorder="1"/>
    <xf numFmtId="164" fontId="3" fillId="5" borderId="1" xfId="1" applyNumberFormat="1" applyFont="1" applyFill="1" applyBorder="1"/>
    <xf numFmtId="4" fontId="3" fillId="5" borderId="1" xfId="0" applyNumberFormat="1" applyFont="1" applyFill="1" applyBorder="1"/>
    <xf numFmtId="0" fontId="0" fillId="0" borderId="7" xfId="0" applyBorder="1"/>
    <xf numFmtId="43" fontId="0" fillId="0" borderId="7" xfId="0" applyNumberFormat="1" applyBorder="1"/>
    <xf numFmtId="0" fontId="0" fillId="5" borderId="7" xfId="0" applyFill="1" applyBorder="1"/>
    <xf numFmtId="0" fontId="0" fillId="0" borderId="8" xfId="0" applyFill="1" applyBorder="1"/>
    <xf numFmtId="0" fontId="3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" xfId="0" applyFont="1" applyFill="1" applyBorder="1"/>
    <xf numFmtId="14" fontId="3" fillId="0" borderId="1" xfId="0" applyNumberFormat="1" applyFont="1" applyFill="1" applyBorder="1"/>
    <xf numFmtId="43" fontId="0" fillId="0" borderId="0" xfId="0" applyNumberFormat="1"/>
    <xf numFmtId="0" fontId="3" fillId="0" borderId="9" xfId="0" applyFont="1" applyBorder="1" applyAlignment="1"/>
    <xf numFmtId="0" fontId="0" fillId="0" borderId="0" xfId="0" applyAlignment="1"/>
    <xf numFmtId="0" fontId="3" fillId="0" borderId="1" xfId="0" applyFont="1" applyBorder="1" applyAlignment="1"/>
    <xf numFmtId="0" fontId="0" fillId="0" borderId="1" xfId="0" applyBorder="1" applyAlignment="1"/>
    <xf numFmtId="0" fontId="0" fillId="5" borderId="1" xfId="0" applyFill="1" applyBorder="1"/>
    <xf numFmtId="164" fontId="5" fillId="0" borderId="13" xfId="2" applyNumberFormat="1"/>
    <xf numFmtId="0" fontId="0" fillId="0" borderId="1" xfId="0" applyFill="1" applyBorder="1"/>
    <xf numFmtId="0" fontId="3" fillId="0" borderId="0" xfId="0" applyFont="1" applyFill="1" applyBorder="1"/>
    <xf numFmtId="164" fontId="5" fillId="0" borderId="14" xfId="2" applyNumberFormat="1" applyBorder="1"/>
    <xf numFmtId="2" fontId="0" fillId="0" borderId="1" xfId="0" applyNumberFormat="1" applyBorder="1"/>
    <xf numFmtId="43" fontId="5" fillId="0" borderId="13" xfId="2" applyNumberFormat="1"/>
    <xf numFmtId="0" fontId="3" fillId="0" borderId="0" xfId="0" applyFont="1"/>
    <xf numFmtId="0" fontId="3" fillId="0" borderId="0" xfId="0" applyFont="1" applyBorder="1" applyAlignment="1"/>
    <xf numFmtId="0" fontId="3" fillId="0" borderId="1" xfId="0" applyFont="1" applyBorder="1"/>
    <xf numFmtId="4" fontId="0" fillId="0" borderId="1" xfId="0" applyNumberFormat="1" applyBorder="1"/>
    <xf numFmtId="4" fontId="5" fillId="0" borderId="13" xfId="2" applyNumberFormat="1"/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8" xfId="0" applyFont="1" applyFill="1" applyBorder="1"/>
    <xf numFmtId="164" fontId="0" fillId="0" borderId="10" xfId="0" applyNumberFormat="1" applyBorder="1"/>
    <xf numFmtId="43" fontId="0" fillId="0" borderId="10" xfId="0" applyNumberFormat="1" applyBorder="1"/>
    <xf numFmtId="43" fontId="6" fillId="4" borderId="1" xfId="0" applyNumberFormat="1" applyFont="1" applyFill="1" applyBorder="1"/>
    <xf numFmtId="43" fontId="0" fillId="4" borderId="1" xfId="0" applyNumberFormat="1" applyFill="1" applyBorder="1"/>
    <xf numFmtId="0" fontId="3" fillId="0" borderId="10" xfId="0" applyFont="1" applyBorder="1"/>
    <xf numFmtId="0" fontId="0" fillId="0" borderId="1" xfId="0" applyBorder="1" applyAlignment="1">
      <alignment horizontal="right"/>
    </xf>
    <xf numFmtId="4" fontId="0" fillId="0" borderId="0" xfId="0" applyNumberFormat="1" applyBorder="1"/>
    <xf numFmtId="164" fontId="0" fillId="0" borderId="0" xfId="1" applyNumberFormat="1" applyFont="1" applyBorder="1"/>
    <xf numFmtId="43" fontId="0" fillId="0" borderId="0" xfId="0" applyNumberFormat="1" applyBorder="1"/>
    <xf numFmtId="43" fontId="0" fillId="4" borderId="0" xfId="0" applyNumberFormat="1" applyFill="1"/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0" fontId="0" fillId="4" borderId="0" xfId="0" applyFill="1"/>
    <xf numFmtId="164" fontId="0" fillId="0" borderId="1" xfId="0" applyNumberFormat="1" applyBorder="1"/>
    <xf numFmtId="164" fontId="3" fillId="4" borderId="1" xfId="1" applyNumberFormat="1" applyFont="1" applyFill="1" applyBorder="1" applyAlignment="1">
      <alignment wrapText="1"/>
    </xf>
    <xf numFmtId="0" fontId="3" fillId="2" borderId="1" xfId="0" applyFont="1" applyFill="1" applyBorder="1"/>
    <xf numFmtId="0" fontId="3" fillId="0" borderId="15" xfId="0" applyFont="1" applyBorder="1" applyAlignment="1"/>
    <xf numFmtId="4" fontId="0" fillId="0" borderId="7" xfId="0" applyNumberFormat="1" applyBorder="1"/>
    <xf numFmtId="164" fontId="0" fillId="0" borderId="7" xfId="1" applyNumberFormat="1" applyFont="1" applyBorder="1"/>
    <xf numFmtId="4" fontId="5" fillId="0" borderId="14" xfId="2" applyNumberFormat="1" applyBorder="1"/>
    <xf numFmtId="43" fontId="5" fillId="0" borderId="14" xfId="2" applyNumberFormat="1" applyBorder="1"/>
    <xf numFmtId="0" fontId="0" fillId="0" borderId="0" xfId="0" applyBorder="1"/>
    <xf numFmtId="4" fontId="3" fillId="0" borderId="0" xfId="0" applyNumberFormat="1" applyFont="1" applyBorder="1"/>
    <xf numFmtId="0" fontId="0" fillId="4" borderId="0" xfId="0" applyFill="1" applyBorder="1"/>
    <xf numFmtId="43" fontId="3" fillId="0" borderId="0" xfId="0" applyNumberFormat="1" applyFont="1" applyBorder="1"/>
    <xf numFmtId="41" fontId="0" fillId="0" borderId="1" xfId="1" applyFont="1" applyBorder="1"/>
    <xf numFmtId="41" fontId="0" fillId="0" borderId="1" xfId="0" applyNumberFormat="1" applyBorder="1"/>
    <xf numFmtId="0" fontId="0" fillId="7" borderId="1" xfId="0" applyFill="1" applyBorder="1"/>
    <xf numFmtId="0" fontId="3" fillId="0" borderId="16" xfId="0" applyFont="1" applyBorder="1" applyAlignment="1"/>
    <xf numFmtId="0" fontId="3" fillId="0" borderId="17" xfId="0" applyFont="1" applyBorder="1" applyAlignment="1"/>
    <xf numFmtId="0" fontId="3" fillId="0" borderId="18" xfId="0" applyFont="1" applyBorder="1" applyAlignment="1"/>
    <xf numFmtId="0" fontId="3" fillId="0" borderId="19" xfId="0" applyFont="1" applyBorder="1"/>
    <xf numFmtId="0" fontId="3" fillId="0" borderId="20" xfId="0" applyFont="1" applyBorder="1"/>
    <xf numFmtId="0" fontId="4" fillId="2" borderId="19" xfId="0" applyFont="1" applyFill="1" applyBorder="1"/>
    <xf numFmtId="0" fontId="0" fillId="0" borderId="20" xfId="0" applyBorder="1"/>
    <xf numFmtId="0" fontId="0" fillId="0" borderId="19" xfId="0" applyBorder="1"/>
    <xf numFmtId="164" fontId="0" fillId="0" borderId="20" xfId="1" applyNumberFormat="1" applyFont="1" applyBorder="1"/>
    <xf numFmtId="164" fontId="5" fillId="0" borderId="20" xfId="2" applyNumberFormat="1" applyBorder="1"/>
    <xf numFmtId="0" fontId="0" fillId="3" borderId="19" xfId="0" applyFill="1" applyBorder="1"/>
    <xf numFmtId="43" fontId="5" fillId="0" borderId="20" xfId="2" applyNumberFormat="1" applyBorder="1"/>
    <xf numFmtId="0" fontId="0" fillId="0" borderId="19" xfId="0" applyFill="1" applyBorder="1"/>
    <xf numFmtId="0" fontId="0" fillId="7" borderId="19" xfId="0" applyFill="1" applyBorder="1"/>
    <xf numFmtId="164" fontId="3" fillId="0" borderId="20" xfId="1" applyNumberFormat="1" applyFont="1" applyBorder="1"/>
    <xf numFmtId="0" fontId="3" fillId="0" borderId="19" xfId="0" applyFont="1" applyBorder="1" applyAlignment="1"/>
    <xf numFmtId="0" fontId="0" fillId="0" borderId="20" xfId="0" applyBorder="1" applyAlignment="1"/>
    <xf numFmtId="0" fontId="0" fillId="5" borderId="19" xfId="0" applyFill="1" applyBorder="1"/>
    <xf numFmtId="0" fontId="0" fillId="4" borderId="19" xfId="0" applyFill="1" applyBorder="1"/>
    <xf numFmtId="164" fontId="1" fillId="0" borderId="20" xfId="1" applyNumberFormat="1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</cellXfs>
  <cellStyles count="3">
    <cellStyle name="Comma [0]" xfId="1" builtinId="6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3"/>
  <sheetViews>
    <sheetView topLeftCell="B6" workbookViewId="0">
      <selection activeCell="F23" sqref="F23"/>
    </sheetView>
  </sheetViews>
  <sheetFormatPr defaultRowHeight="15" x14ac:dyDescent="0.25"/>
  <cols>
    <col min="2" max="2" width="28.85546875" customWidth="1"/>
    <col min="3" max="3" width="35.42578125" customWidth="1"/>
    <col min="4" max="5" width="20" customWidth="1"/>
    <col min="6" max="6" width="20.140625" bestFit="1" customWidth="1"/>
    <col min="7" max="7" width="13.140625" customWidth="1"/>
    <col min="8" max="8" width="16.85546875" customWidth="1"/>
    <col min="9" max="9" width="15.28515625" customWidth="1"/>
    <col min="10" max="10" width="18.28515625" customWidth="1"/>
    <col min="11" max="11" width="16.28515625" customWidth="1"/>
    <col min="12" max="12" width="14.5703125" customWidth="1"/>
    <col min="13" max="13" width="33" customWidth="1"/>
  </cols>
  <sheetData>
    <row r="2" spans="1:13" x14ac:dyDescent="0.25">
      <c r="B2" t="s">
        <v>65</v>
      </c>
    </row>
    <row r="3" spans="1:13" s="1" customFormat="1" ht="15.75" thickBot="1" x14ac:dyDescent="0.3">
      <c r="B3" s="1" t="s">
        <v>0</v>
      </c>
    </row>
    <row r="4" spans="1:13" ht="15.75" thickBot="1" x14ac:dyDescent="0.3">
      <c r="A4" s="2" t="s">
        <v>6</v>
      </c>
      <c r="B4" s="3" t="s">
        <v>1</v>
      </c>
      <c r="C4" s="15" t="s">
        <v>12</v>
      </c>
      <c r="D4" s="16" t="s">
        <v>10</v>
      </c>
      <c r="E4" s="4" t="s">
        <v>2</v>
      </c>
      <c r="F4" s="4" t="s">
        <v>3</v>
      </c>
      <c r="G4" s="4" t="s">
        <v>4</v>
      </c>
      <c r="H4" s="4" t="s">
        <v>5</v>
      </c>
      <c r="I4" s="28" t="s">
        <v>39</v>
      </c>
      <c r="J4" s="38"/>
      <c r="K4" s="38"/>
      <c r="L4" s="38"/>
      <c r="M4" s="38"/>
    </row>
    <row r="5" spans="1:13" x14ac:dyDescent="0.25">
      <c r="A5" s="5"/>
      <c r="B5" s="5"/>
      <c r="C5" s="14"/>
      <c r="D5" s="14"/>
      <c r="E5" s="5"/>
      <c r="F5" s="5"/>
      <c r="G5" s="5"/>
      <c r="H5" s="25"/>
      <c r="I5" s="28"/>
    </row>
    <row r="6" spans="1:13" x14ac:dyDescent="0.25">
      <c r="A6" s="5">
        <v>1</v>
      </c>
      <c r="B6" s="6" t="s">
        <v>7</v>
      </c>
      <c r="C6" s="13"/>
      <c r="D6" s="5"/>
      <c r="E6" s="5"/>
      <c r="F6" s="5"/>
      <c r="G6" s="5"/>
      <c r="H6" s="25"/>
      <c r="I6" s="28"/>
    </row>
    <row r="7" spans="1:13" x14ac:dyDescent="0.25">
      <c r="A7" s="5"/>
      <c r="B7" s="5"/>
      <c r="D7" s="5"/>
      <c r="E7" s="5"/>
      <c r="F7" s="5"/>
      <c r="G7" s="5"/>
      <c r="H7" s="25"/>
      <c r="I7" s="28"/>
    </row>
    <row r="8" spans="1:13" x14ac:dyDescent="0.25">
      <c r="A8" s="5"/>
      <c r="B8" s="7">
        <v>97690000</v>
      </c>
      <c r="D8" s="5"/>
      <c r="E8" s="10">
        <v>70088100</v>
      </c>
      <c r="F8" s="11">
        <f>B8-E8</f>
        <v>27601900</v>
      </c>
      <c r="G8" s="11">
        <f>E8/B8*100</f>
        <v>71.745419183130309</v>
      </c>
      <c r="H8" s="25" t="s">
        <v>61</v>
      </c>
      <c r="I8" s="29">
        <v>45308</v>
      </c>
    </row>
    <row r="9" spans="1:13" x14ac:dyDescent="0.25">
      <c r="A9" s="5"/>
      <c r="B9" s="7"/>
      <c r="C9" s="5" t="s">
        <v>13</v>
      </c>
      <c r="D9" s="17">
        <f>E8-D11-D12-D13-D14</f>
        <v>59462600</v>
      </c>
      <c r="E9" s="10"/>
      <c r="F9" s="11"/>
      <c r="G9" s="11"/>
      <c r="H9" s="25"/>
      <c r="I9" s="28"/>
    </row>
    <row r="10" spans="1:13" x14ac:dyDescent="0.25">
      <c r="A10" s="5"/>
      <c r="B10" s="7"/>
      <c r="C10" s="19" t="s">
        <v>16</v>
      </c>
      <c r="D10" s="5"/>
      <c r="E10" s="10"/>
      <c r="F10" s="11"/>
      <c r="G10" s="11"/>
      <c r="H10" s="25"/>
      <c r="I10" s="28"/>
    </row>
    <row r="11" spans="1:13" x14ac:dyDescent="0.25">
      <c r="A11" s="5"/>
      <c r="B11" s="7"/>
      <c r="C11" s="7" t="s">
        <v>48</v>
      </c>
      <c r="D11" s="17">
        <v>7647000</v>
      </c>
      <c r="E11" s="10"/>
      <c r="F11" s="11"/>
      <c r="G11" s="11"/>
      <c r="H11" s="25"/>
      <c r="I11" s="28"/>
    </row>
    <row r="12" spans="1:13" x14ac:dyDescent="0.25">
      <c r="A12" s="5"/>
      <c r="B12" s="7"/>
      <c r="C12" s="23" t="s">
        <v>49</v>
      </c>
      <c r="D12" s="17">
        <v>540000</v>
      </c>
      <c r="E12" s="10"/>
      <c r="F12" s="11"/>
      <c r="G12" s="11"/>
      <c r="H12" s="25"/>
      <c r="I12" s="28"/>
    </row>
    <row r="13" spans="1:13" x14ac:dyDescent="0.25">
      <c r="A13" s="5"/>
      <c r="B13" s="7"/>
      <c r="C13" s="7" t="s">
        <v>14</v>
      </c>
      <c r="D13" s="17">
        <v>2018500</v>
      </c>
      <c r="E13" s="10"/>
      <c r="F13" s="11"/>
      <c r="G13" s="11"/>
      <c r="H13" s="25"/>
      <c r="I13" s="28"/>
    </row>
    <row r="14" spans="1:13" x14ac:dyDescent="0.25">
      <c r="A14" s="5"/>
      <c r="B14" s="5"/>
      <c r="C14" s="5" t="s">
        <v>20</v>
      </c>
      <c r="D14" s="17">
        <v>420000</v>
      </c>
      <c r="E14" s="5"/>
      <c r="F14" s="5"/>
      <c r="G14" s="8"/>
      <c r="H14" s="25"/>
      <c r="I14" s="28"/>
    </row>
    <row r="15" spans="1:13" x14ac:dyDescent="0.25">
      <c r="A15" s="5">
        <v>2</v>
      </c>
      <c r="B15" s="9" t="s">
        <v>8</v>
      </c>
      <c r="C15" s="12"/>
      <c r="D15" s="8"/>
      <c r="E15" s="5"/>
      <c r="F15" s="5"/>
      <c r="G15" s="8"/>
      <c r="H15" s="25"/>
      <c r="I15" s="28"/>
    </row>
    <row r="16" spans="1:13" x14ac:dyDescent="0.25">
      <c r="A16" s="5"/>
      <c r="B16" s="5"/>
      <c r="C16" s="5"/>
      <c r="D16" s="5"/>
      <c r="E16" s="5"/>
      <c r="F16" s="5"/>
      <c r="G16" s="8"/>
      <c r="H16" s="25"/>
      <c r="I16" s="28"/>
    </row>
    <row r="17" spans="1:10" x14ac:dyDescent="0.25">
      <c r="A17" s="5"/>
      <c r="B17" s="10">
        <v>8370000</v>
      </c>
      <c r="C17" s="10"/>
      <c r="D17" s="5"/>
      <c r="E17" s="10">
        <v>8834500</v>
      </c>
      <c r="F17" s="11">
        <f>B17-E17</f>
        <v>-464500</v>
      </c>
      <c r="G17" s="11">
        <f>E17/B17*100</f>
        <v>105.54958183990442</v>
      </c>
      <c r="H17" s="25"/>
      <c r="I17" s="29">
        <v>45308</v>
      </c>
    </row>
    <row r="18" spans="1:10" x14ac:dyDescent="0.25">
      <c r="A18" s="5"/>
      <c r="C18" s="10" t="s">
        <v>11</v>
      </c>
      <c r="D18" s="17">
        <f>E17-D20-D21-D22</f>
        <v>6232300</v>
      </c>
      <c r="E18" s="10"/>
      <c r="F18" s="11"/>
      <c r="G18" s="11"/>
      <c r="H18" s="25"/>
      <c r="I18" s="28"/>
    </row>
    <row r="19" spans="1:10" x14ac:dyDescent="0.25">
      <c r="A19" s="5"/>
      <c r="C19" s="18" t="s">
        <v>17</v>
      </c>
      <c r="D19" s="5"/>
      <c r="E19" s="10"/>
      <c r="F19" s="11"/>
      <c r="G19" s="11"/>
      <c r="H19" s="25"/>
      <c r="I19" s="28"/>
    </row>
    <row r="20" spans="1:10" x14ac:dyDescent="0.25">
      <c r="A20" s="5"/>
      <c r="C20" s="10" t="s">
        <v>15</v>
      </c>
      <c r="D20" s="17">
        <v>2342200</v>
      </c>
      <c r="E20" s="10"/>
      <c r="F20" s="11"/>
      <c r="G20" s="11"/>
      <c r="H20" s="25"/>
      <c r="I20" s="28"/>
    </row>
    <row r="21" spans="1:10" x14ac:dyDescent="0.25">
      <c r="A21" s="5"/>
      <c r="C21" s="10" t="s">
        <v>18</v>
      </c>
      <c r="D21" s="17">
        <v>60000</v>
      </c>
      <c r="E21" s="10"/>
      <c r="F21" s="11"/>
      <c r="G21" s="11"/>
      <c r="H21" s="25"/>
      <c r="I21" s="28"/>
    </row>
    <row r="22" spans="1:10" x14ac:dyDescent="0.25">
      <c r="A22" s="5"/>
      <c r="B22" s="5"/>
      <c r="C22" s="5" t="s">
        <v>14</v>
      </c>
      <c r="D22" s="17">
        <v>200000</v>
      </c>
      <c r="F22" s="5"/>
      <c r="G22" s="8"/>
      <c r="H22" s="25"/>
      <c r="I22" s="28"/>
    </row>
    <row r="23" spans="1:10" x14ac:dyDescent="0.25">
      <c r="A23" s="5"/>
      <c r="B23" s="5"/>
      <c r="C23" s="5"/>
      <c r="D23" s="17"/>
      <c r="E23" s="5"/>
      <c r="F23" s="5"/>
      <c r="G23" s="8"/>
      <c r="H23" s="25"/>
      <c r="I23" s="28"/>
    </row>
    <row r="24" spans="1:10" x14ac:dyDescent="0.25">
      <c r="A24" s="5">
        <v>3</v>
      </c>
      <c r="B24" s="9" t="s">
        <v>9</v>
      </c>
      <c r="C24" s="12"/>
      <c r="D24" s="5"/>
      <c r="E24" s="5"/>
      <c r="F24" s="5"/>
      <c r="G24" s="8"/>
      <c r="H24" s="25"/>
      <c r="I24" s="28"/>
    </row>
    <row r="25" spans="1:10" x14ac:dyDescent="0.25">
      <c r="A25" s="5"/>
      <c r="B25" s="10">
        <v>36600000</v>
      </c>
      <c r="C25" s="10"/>
      <c r="D25" s="5"/>
      <c r="E25" s="10">
        <f>'OVERAL BUDGET'!D7</f>
        <v>29033000</v>
      </c>
      <c r="F25" s="11">
        <f>B25-E25</f>
        <v>7567000</v>
      </c>
      <c r="G25" s="11">
        <f>E25/B25*100</f>
        <v>79.325136612021865</v>
      </c>
      <c r="H25" s="54" t="s">
        <v>63</v>
      </c>
      <c r="I25" s="29">
        <v>45308</v>
      </c>
    </row>
    <row r="26" spans="1:10" x14ac:dyDescent="0.25">
      <c r="A26" s="5"/>
      <c r="B26" s="12"/>
      <c r="C26" s="12" t="s">
        <v>13</v>
      </c>
      <c r="D26" s="17">
        <f>E25-D28-D29-D30-D31-D32</f>
        <v>22438000</v>
      </c>
      <c r="E26" s="5"/>
      <c r="F26" s="5"/>
      <c r="G26" s="8"/>
      <c r="H26" s="25"/>
      <c r="I26" s="28"/>
    </row>
    <row r="27" spans="1:10" x14ac:dyDescent="0.25">
      <c r="A27" s="20"/>
      <c r="B27" s="20"/>
      <c r="C27" s="22" t="s">
        <v>16</v>
      </c>
      <c r="D27" s="20"/>
      <c r="E27" s="20"/>
      <c r="F27" s="20"/>
      <c r="G27" s="21"/>
      <c r="H27" s="26"/>
      <c r="I27" s="28"/>
    </row>
    <row r="28" spans="1:10" s="5" customFormat="1" x14ac:dyDescent="0.25">
      <c r="B28" s="10"/>
      <c r="C28" s="10" t="s">
        <v>62</v>
      </c>
      <c r="D28" s="17">
        <v>5600000</v>
      </c>
      <c r="G28" s="11"/>
      <c r="H28" s="25"/>
      <c r="I28" s="28"/>
      <c r="J28" s="27"/>
    </row>
    <row r="29" spans="1:10" s="5" customFormat="1" x14ac:dyDescent="0.25">
      <c r="B29" s="10"/>
      <c r="C29" s="10" t="s">
        <v>19</v>
      </c>
      <c r="D29" s="17">
        <v>290000</v>
      </c>
      <c r="G29" s="11"/>
      <c r="H29" s="25"/>
      <c r="I29" s="28"/>
      <c r="J29" s="27"/>
    </row>
    <row r="30" spans="1:10" s="5" customFormat="1" x14ac:dyDescent="0.25">
      <c r="C30" s="5" t="s">
        <v>27</v>
      </c>
      <c r="D30" s="17">
        <v>290000</v>
      </c>
      <c r="H30" s="25"/>
      <c r="I30" s="28"/>
      <c r="J30" s="27"/>
    </row>
    <row r="31" spans="1:10" s="5" customFormat="1" x14ac:dyDescent="0.25">
      <c r="C31" s="5" t="s">
        <v>14</v>
      </c>
      <c r="D31" s="17">
        <v>400000</v>
      </c>
      <c r="H31" s="25"/>
      <c r="I31" s="28"/>
      <c r="J31" s="27"/>
    </row>
    <row r="32" spans="1:10" s="5" customFormat="1" x14ac:dyDescent="0.25">
      <c r="C32" s="5" t="s">
        <v>21</v>
      </c>
      <c r="D32" s="17">
        <v>15000</v>
      </c>
      <c r="H32" s="25"/>
      <c r="I32" s="28"/>
      <c r="J32" s="27"/>
    </row>
    <row r="33" spans="4:4" x14ac:dyDescent="0.25">
      <c r="D33" s="30"/>
    </row>
  </sheetData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J31"/>
  <sheetViews>
    <sheetView topLeftCell="A12" workbookViewId="0">
      <selection activeCell="F31" sqref="F31"/>
    </sheetView>
  </sheetViews>
  <sheetFormatPr defaultRowHeight="15" x14ac:dyDescent="0.25"/>
  <cols>
    <col min="2" max="2" width="43.28515625" customWidth="1"/>
    <col min="3" max="3" width="21.140625" customWidth="1"/>
    <col min="4" max="4" width="18.85546875" customWidth="1"/>
    <col min="5" max="5" width="20.28515625" customWidth="1"/>
    <col min="6" max="6" width="21.5703125" customWidth="1"/>
  </cols>
  <sheetData>
    <row r="2" spans="1:36" x14ac:dyDescent="0.25">
      <c r="A2" s="66"/>
      <c r="B2" s="66" t="s">
        <v>75</v>
      </c>
    </row>
    <row r="3" spans="1:36" ht="49.5" customHeight="1" x14ac:dyDescent="0.25">
      <c r="A3" s="47" t="s">
        <v>6</v>
      </c>
      <c r="B3" s="47" t="s">
        <v>23</v>
      </c>
      <c r="C3" s="48" t="s">
        <v>67</v>
      </c>
      <c r="D3" s="47" t="s">
        <v>2</v>
      </c>
      <c r="E3" s="47" t="s">
        <v>24</v>
      </c>
      <c r="F3" s="47" t="s">
        <v>47</v>
      </c>
    </row>
    <row r="4" spans="1:36" ht="19.5" customHeight="1" x14ac:dyDescent="0.25">
      <c r="A4" s="60"/>
      <c r="B4" s="65" t="s">
        <v>70</v>
      </c>
      <c r="C4" s="61"/>
      <c r="D4" s="60"/>
      <c r="E4" s="60"/>
      <c r="F4" s="60"/>
    </row>
    <row r="5" spans="1:36" ht="32.25" customHeight="1" x14ac:dyDescent="0.25">
      <c r="A5" s="60"/>
      <c r="B5" s="60" t="s">
        <v>68</v>
      </c>
      <c r="C5" s="64">
        <v>166318050</v>
      </c>
      <c r="D5" s="60"/>
      <c r="E5" s="60"/>
      <c r="F5" s="5"/>
    </row>
    <row r="6" spans="1:36" s="62" customFormat="1" ht="15.75" customHeight="1" x14ac:dyDescent="0.25">
      <c r="A6" s="60"/>
      <c r="B6" s="60" t="s">
        <v>69</v>
      </c>
      <c r="C6" s="64">
        <v>199581660</v>
      </c>
      <c r="D6" s="60"/>
      <c r="E6" s="60"/>
      <c r="F6" s="5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62" customFormat="1" ht="15.75" customHeight="1" x14ac:dyDescent="0.25">
      <c r="A7" s="60"/>
      <c r="B7" s="60"/>
      <c r="C7" s="61"/>
      <c r="D7" s="60"/>
      <c r="E7" s="60"/>
      <c r="F7" s="5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62" customFormat="1" ht="15.75" customHeight="1" x14ac:dyDescent="0.25">
      <c r="A8" s="60"/>
      <c r="B8" s="65" t="s">
        <v>71</v>
      </c>
      <c r="C8" s="61"/>
      <c r="D8" s="60"/>
      <c r="E8" s="60"/>
      <c r="F8" s="5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x14ac:dyDescent="0.25">
      <c r="A9" s="5"/>
      <c r="B9" s="5"/>
      <c r="C9" s="5"/>
      <c r="D9" s="5"/>
      <c r="E9" s="5"/>
      <c r="F9" s="5"/>
    </row>
    <row r="10" spans="1:36" x14ac:dyDescent="0.25">
      <c r="A10" s="5">
        <v>1</v>
      </c>
      <c r="B10" s="5" t="s">
        <v>50</v>
      </c>
      <c r="C10" s="45"/>
      <c r="D10" s="17">
        <f>'ALL SITE EXPENDITURE'!E8</f>
        <v>70088100</v>
      </c>
      <c r="E10" s="8"/>
      <c r="F10" s="17" t="e">
        <f>'PROFESSIONAL FEE'!#REF!</f>
        <v>#REF!</v>
      </c>
    </row>
    <row r="11" spans="1:36" x14ac:dyDescent="0.25">
      <c r="A11" s="5"/>
      <c r="B11" s="5"/>
      <c r="C11" s="5"/>
      <c r="D11" s="5"/>
      <c r="E11" s="5"/>
      <c r="F11" s="5"/>
    </row>
    <row r="12" spans="1:36" x14ac:dyDescent="0.25">
      <c r="A12" s="5">
        <v>2</v>
      </c>
      <c r="B12" s="5" t="s">
        <v>51</v>
      </c>
      <c r="C12" s="17"/>
      <c r="D12" s="17">
        <v>29033000</v>
      </c>
      <c r="E12" s="8"/>
      <c r="F12" s="5"/>
    </row>
    <row r="13" spans="1:36" x14ac:dyDescent="0.25">
      <c r="A13" s="5"/>
      <c r="B13" s="5"/>
      <c r="C13" s="5"/>
      <c r="D13" s="5"/>
      <c r="E13" s="5"/>
      <c r="F13" s="5"/>
    </row>
    <row r="14" spans="1:36" x14ac:dyDescent="0.25">
      <c r="A14" s="5">
        <v>3</v>
      </c>
      <c r="B14" s="5" t="s">
        <v>52</v>
      </c>
      <c r="C14" s="17"/>
      <c r="D14" s="17">
        <f>'ALL SITE EXPENDITURE'!E17</f>
        <v>8834500</v>
      </c>
      <c r="E14" s="8"/>
      <c r="F14" s="5"/>
    </row>
    <row r="15" spans="1:36" x14ac:dyDescent="0.25">
      <c r="A15" s="5"/>
      <c r="B15" s="5"/>
      <c r="C15" s="17"/>
      <c r="D15" s="17"/>
      <c r="E15" s="8"/>
      <c r="F15" s="5"/>
    </row>
    <row r="16" spans="1:36" x14ac:dyDescent="0.25">
      <c r="A16" s="5">
        <v>4</v>
      </c>
      <c r="B16" s="5" t="s">
        <v>54</v>
      </c>
      <c r="C16" s="17"/>
      <c r="D16" s="17">
        <v>12000000</v>
      </c>
      <c r="E16" s="5"/>
      <c r="F16" s="63"/>
    </row>
    <row r="17" spans="1:6" x14ac:dyDescent="0.25">
      <c r="A17" s="5"/>
      <c r="B17" s="5"/>
      <c r="C17" s="5"/>
      <c r="D17" s="5"/>
      <c r="E17" s="5"/>
      <c r="F17" s="5"/>
    </row>
    <row r="18" spans="1:6" x14ac:dyDescent="0.25">
      <c r="A18" s="5">
        <v>5</v>
      </c>
      <c r="B18" s="5" t="s">
        <v>55</v>
      </c>
      <c r="C18" s="45"/>
      <c r="D18" s="17">
        <v>7612500</v>
      </c>
      <c r="E18" s="8"/>
      <c r="F18" s="8">
        <f>'OVERAL BUDGET'!F13</f>
        <v>4387500</v>
      </c>
    </row>
    <row r="19" spans="1:6" x14ac:dyDescent="0.25">
      <c r="A19" s="5"/>
      <c r="B19" s="5"/>
      <c r="C19" s="45"/>
      <c r="D19" s="17"/>
      <c r="E19" s="8"/>
      <c r="F19" s="8"/>
    </row>
    <row r="20" spans="1:6" x14ac:dyDescent="0.25">
      <c r="A20" s="5">
        <v>6</v>
      </c>
      <c r="B20" s="12" t="s">
        <v>56</v>
      </c>
      <c r="C20" s="17"/>
      <c r="D20" s="17">
        <v>6100000</v>
      </c>
      <c r="E20" s="8"/>
      <c r="F20" s="52">
        <v>2450000</v>
      </c>
    </row>
    <row r="21" spans="1:6" x14ac:dyDescent="0.25">
      <c r="A21" s="5"/>
      <c r="B21" s="5"/>
      <c r="C21" s="5"/>
      <c r="D21" s="5"/>
      <c r="E21" s="8"/>
      <c r="F21" s="5"/>
    </row>
    <row r="22" spans="1:6" x14ac:dyDescent="0.25">
      <c r="A22" s="5">
        <v>7</v>
      </c>
      <c r="B22" s="5" t="s">
        <v>53</v>
      </c>
      <c r="C22" s="17"/>
      <c r="D22" s="8">
        <v>43000000</v>
      </c>
      <c r="E22" s="8"/>
      <c r="F22" s="53"/>
    </row>
    <row r="23" spans="1:6" x14ac:dyDescent="0.25">
      <c r="A23" s="5"/>
      <c r="B23" s="20"/>
      <c r="C23" s="57"/>
      <c r="D23" s="58"/>
      <c r="E23" s="58"/>
      <c r="F23" s="53"/>
    </row>
    <row r="24" spans="1:6" x14ac:dyDescent="0.25">
      <c r="A24" s="5">
        <v>8</v>
      </c>
      <c r="B24" s="5" t="s">
        <v>74</v>
      </c>
      <c r="C24" s="17"/>
      <c r="D24" s="8">
        <v>111650000</v>
      </c>
      <c r="E24" s="8"/>
      <c r="F24" s="53"/>
    </row>
    <row r="25" spans="1:6" x14ac:dyDescent="0.25">
      <c r="A25" s="5"/>
      <c r="B25" s="5"/>
      <c r="C25" s="17"/>
      <c r="D25" s="8"/>
      <c r="E25" s="8"/>
      <c r="F25" s="53"/>
    </row>
    <row r="26" spans="1:6" x14ac:dyDescent="0.25">
      <c r="A26" s="5">
        <v>9</v>
      </c>
      <c r="B26" s="5" t="s">
        <v>72</v>
      </c>
      <c r="C26" s="17"/>
      <c r="D26" s="8">
        <v>15504225</v>
      </c>
      <c r="E26" s="8"/>
      <c r="F26" s="53"/>
    </row>
    <row r="27" spans="1:6" x14ac:dyDescent="0.25">
      <c r="A27" s="5"/>
      <c r="B27" s="5"/>
      <c r="C27" s="17"/>
      <c r="D27" s="8"/>
      <c r="E27" s="8"/>
      <c r="F27" s="53"/>
    </row>
    <row r="28" spans="1:6" x14ac:dyDescent="0.25">
      <c r="A28" s="5">
        <v>10</v>
      </c>
      <c r="B28" s="5" t="s">
        <v>73</v>
      </c>
      <c r="C28" s="45"/>
      <c r="D28" s="17">
        <v>55815210</v>
      </c>
      <c r="E28" s="8"/>
      <c r="F28" s="53"/>
    </row>
    <row r="29" spans="1:6" x14ac:dyDescent="0.25">
      <c r="A29" s="5"/>
      <c r="B29" s="5"/>
      <c r="C29" s="5"/>
      <c r="D29" s="5"/>
      <c r="E29" s="8"/>
      <c r="F29" s="8"/>
    </row>
    <row r="30" spans="1:6" ht="15.75" thickBot="1" x14ac:dyDescent="0.3">
      <c r="A30" s="5"/>
      <c r="B30" s="5"/>
      <c r="C30" s="46">
        <f>SUM(C5:C28)</f>
        <v>365899710</v>
      </c>
      <c r="D30" s="36">
        <f>SUM(D10:D28)</f>
        <v>359637535</v>
      </c>
      <c r="E30" s="41">
        <f>C30-D30</f>
        <v>6262175</v>
      </c>
      <c r="F30" s="41" t="e">
        <f>SUM(F9:F22)</f>
        <v>#REF!</v>
      </c>
    </row>
    <row r="31" spans="1:6" ht="15.75" thickTop="1" x14ac:dyDescent="0.25"/>
  </sheetData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zoomScaleNormal="100" workbookViewId="0">
      <selection activeCell="D13" sqref="D13"/>
    </sheetView>
  </sheetViews>
  <sheetFormatPr defaultRowHeight="15" x14ac:dyDescent="0.25"/>
  <cols>
    <col min="2" max="2" width="31.42578125" customWidth="1"/>
    <col min="3" max="3" width="23.42578125" customWidth="1"/>
    <col min="4" max="4" width="17.85546875" customWidth="1"/>
    <col min="5" max="5" width="19.7109375" customWidth="1"/>
    <col min="6" max="6" width="21.42578125" customWidth="1"/>
    <col min="7" max="7" width="21.28515625" customWidth="1"/>
  </cols>
  <sheetData>
    <row r="1" spans="1:7" x14ac:dyDescent="0.25">
      <c r="B1" t="s">
        <v>66</v>
      </c>
    </row>
    <row r="2" spans="1:7" x14ac:dyDescent="0.25">
      <c r="B2" s="42" t="s">
        <v>59</v>
      </c>
    </row>
    <row r="3" spans="1:7" ht="45" x14ac:dyDescent="0.25">
      <c r="A3" s="47" t="s">
        <v>6</v>
      </c>
      <c r="B3" s="47" t="s">
        <v>23</v>
      </c>
      <c r="C3" s="48" t="s">
        <v>57</v>
      </c>
      <c r="D3" s="47" t="s">
        <v>2</v>
      </c>
      <c r="E3" s="47" t="s">
        <v>24</v>
      </c>
      <c r="F3" s="47" t="s">
        <v>47</v>
      </c>
      <c r="G3" s="49" t="s">
        <v>60</v>
      </c>
    </row>
    <row r="4" spans="1:7" x14ac:dyDescent="0.25">
      <c r="A4" s="5"/>
      <c r="B4" s="5"/>
      <c r="C4" s="5"/>
      <c r="D4" s="5"/>
      <c r="E4" s="5"/>
      <c r="F4" s="25"/>
      <c r="G4" s="5"/>
    </row>
    <row r="5" spans="1:7" x14ac:dyDescent="0.25">
      <c r="A5" s="5">
        <v>1</v>
      </c>
      <c r="B5" s="5" t="s">
        <v>50</v>
      </c>
      <c r="C5" s="45">
        <f>'ALL SITE EXPENDITURE'!B8</f>
        <v>97690000</v>
      </c>
      <c r="D5" s="17">
        <f>'ALL SITE EXPENDITURE'!E8</f>
        <v>70088100</v>
      </c>
      <c r="E5" s="8">
        <f>C5-D5</f>
        <v>27601900</v>
      </c>
      <c r="F5" s="17" t="e">
        <f>'PROFESSIONAL FEE'!#REF!</f>
        <v>#REF!</v>
      </c>
      <c r="G5" s="8" t="e">
        <f>E5-F5</f>
        <v>#REF!</v>
      </c>
    </row>
    <row r="6" spans="1:7" x14ac:dyDescent="0.25">
      <c r="A6" s="5"/>
      <c r="B6" s="5"/>
      <c r="C6" s="5"/>
      <c r="D6" s="5"/>
      <c r="E6" s="5"/>
      <c r="F6" s="25"/>
      <c r="G6" s="5"/>
    </row>
    <row r="7" spans="1:7" x14ac:dyDescent="0.25">
      <c r="A7" s="5">
        <v>2</v>
      </c>
      <c r="B7" s="5" t="s">
        <v>51</v>
      </c>
      <c r="C7" s="17">
        <f>'ALL SITE EXPENDITURE'!B25</f>
        <v>36600000</v>
      </c>
      <c r="D7" s="17">
        <v>29033000</v>
      </c>
      <c r="E7" s="8">
        <f>C7-D7</f>
        <v>7567000</v>
      </c>
      <c r="F7" s="25">
        <v>0</v>
      </c>
      <c r="G7" s="8">
        <f>C7-D7</f>
        <v>7567000</v>
      </c>
    </row>
    <row r="8" spans="1:7" x14ac:dyDescent="0.25">
      <c r="A8" s="5"/>
      <c r="B8" s="5"/>
      <c r="C8" s="5"/>
      <c r="D8" s="5"/>
      <c r="E8" s="5"/>
      <c r="F8" s="25"/>
      <c r="G8" s="5"/>
    </row>
    <row r="9" spans="1:7" x14ac:dyDescent="0.25">
      <c r="A9" s="5">
        <v>3</v>
      </c>
      <c r="B9" s="5" t="s">
        <v>52</v>
      </c>
      <c r="C9" s="17">
        <f>'ALL SITE EXPENDITURE'!B17</f>
        <v>8370000</v>
      </c>
      <c r="D9" s="17">
        <f>'ALL SITE EXPENDITURE'!E17</f>
        <v>8834500</v>
      </c>
      <c r="E9" s="8">
        <f>C9-D9</f>
        <v>-464500</v>
      </c>
      <c r="F9" s="25">
        <v>0</v>
      </c>
      <c r="G9" s="8">
        <f>C9-D9</f>
        <v>-464500</v>
      </c>
    </row>
    <row r="10" spans="1:7" x14ac:dyDescent="0.25">
      <c r="A10" s="5"/>
      <c r="B10" s="5"/>
      <c r="C10" s="17"/>
      <c r="D10" s="17"/>
      <c r="E10" s="8"/>
      <c r="F10" s="25"/>
      <c r="G10" s="5"/>
    </row>
    <row r="11" spans="1:7" x14ac:dyDescent="0.25">
      <c r="A11" s="5">
        <v>7</v>
      </c>
      <c r="B11" s="5" t="s">
        <v>54</v>
      </c>
      <c r="C11" s="17">
        <v>12000000</v>
      </c>
      <c r="D11" s="17">
        <v>12000000</v>
      </c>
      <c r="E11" s="5"/>
      <c r="F11" s="50">
        <f>C11-D11</f>
        <v>0</v>
      </c>
      <c r="G11" s="5"/>
    </row>
    <row r="12" spans="1:7" x14ac:dyDescent="0.25">
      <c r="A12" s="5"/>
      <c r="B12" s="5"/>
      <c r="C12" s="5"/>
      <c r="D12" s="5"/>
      <c r="E12" s="5"/>
      <c r="F12" s="25"/>
      <c r="G12" s="5"/>
    </row>
    <row r="13" spans="1:7" x14ac:dyDescent="0.25">
      <c r="A13" s="5">
        <v>8</v>
      </c>
      <c r="B13" s="5" t="s">
        <v>55</v>
      </c>
      <c r="C13" s="45">
        <v>12000000</v>
      </c>
      <c r="D13" s="17">
        <v>7612500</v>
      </c>
      <c r="E13" s="8"/>
      <c r="F13" s="51">
        <f>C13-D13</f>
        <v>4387500</v>
      </c>
      <c r="G13" s="5"/>
    </row>
    <row r="14" spans="1:7" x14ac:dyDescent="0.25">
      <c r="A14" s="5"/>
      <c r="B14" s="5"/>
      <c r="C14" s="45"/>
      <c r="D14" s="17"/>
      <c r="E14" s="8"/>
      <c r="F14" s="51"/>
      <c r="G14" s="5"/>
    </row>
    <row r="15" spans="1:7" x14ac:dyDescent="0.25">
      <c r="A15" s="5"/>
      <c r="B15" s="12" t="s">
        <v>56</v>
      </c>
      <c r="C15" s="17">
        <v>8550000</v>
      </c>
      <c r="D15" s="17">
        <v>6100000</v>
      </c>
      <c r="E15" s="8"/>
      <c r="F15" s="52">
        <f>C15-D15</f>
        <v>2450000</v>
      </c>
      <c r="G15" s="5"/>
    </row>
    <row r="16" spans="1:7" x14ac:dyDescent="0.25">
      <c r="A16" s="5"/>
      <c r="B16" s="5"/>
      <c r="C16" s="5"/>
      <c r="D16" s="5"/>
      <c r="E16" s="8"/>
      <c r="F16" s="5"/>
      <c r="G16" s="5"/>
    </row>
    <row r="17" spans="1:11" x14ac:dyDescent="0.25">
      <c r="A17" s="5"/>
      <c r="B17" s="5" t="s">
        <v>53</v>
      </c>
      <c r="C17" s="17">
        <v>43000000</v>
      </c>
      <c r="D17" s="8">
        <v>43000000</v>
      </c>
      <c r="E17" s="8"/>
      <c r="F17" s="53">
        <f>C17-D17</f>
        <v>0</v>
      </c>
      <c r="G17" s="5"/>
    </row>
    <row r="18" spans="1:11" x14ac:dyDescent="0.25">
      <c r="A18" s="5"/>
      <c r="B18" s="5"/>
      <c r="C18" s="56"/>
      <c r="D18" s="57"/>
      <c r="E18" s="58"/>
      <c r="F18" s="58"/>
      <c r="G18" s="5"/>
    </row>
    <row r="19" spans="1:11" ht="15.75" thickBot="1" x14ac:dyDescent="0.3">
      <c r="A19" s="5"/>
      <c r="B19" s="5"/>
      <c r="C19" s="46">
        <f>SUM(C5:C17)</f>
        <v>218210000</v>
      </c>
      <c r="D19" s="36">
        <f>SUM(D5:D17)</f>
        <v>176668100</v>
      </c>
      <c r="E19" s="41">
        <f>E9+E7+E5</f>
        <v>34704400</v>
      </c>
      <c r="F19" s="41" t="e">
        <f>SUM(F4:F17)</f>
        <v>#REF!</v>
      </c>
      <c r="G19" s="5"/>
    </row>
    <row r="20" spans="1:11" ht="15.75" thickTop="1" x14ac:dyDescent="0.25">
      <c r="A20" s="20"/>
      <c r="B20" s="20"/>
      <c r="C20" s="67"/>
      <c r="D20" s="68"/>
      <c r="E20" s="21"/>
      <c r="F20" s="21"/>
    </row>
    <row r="21" spans="1:11" x14ac:dyDescent="0.25">
      <c r="A21" s="71"/>
      <c r="B21" s="71"/>
      <c r="C21" s="56"/>
      <c r="D21" s="57"/>
      <c r="E21" s="58"/>
      <c r="F21" s="58"/>
    </row>
    <row r="22" spans="1:11" x14ac:dyDescent="0.25">
      <c r="A22" s="71"/>
      <c r="B22" s="71"/>
      <c r="C22" s="72"/>
      <c r="D22" s="71"/>
      <c r="E22" s="71"/>
      <c r="F22" s="58"/>
    </row>
    <row r="23" spans="1:11" x14ac:dyDescent="0.25">
      <c r="A23" s="71"/>
      <c r="B23" s="71"/>
      <c r="C23" s="58"/>
      <c r="D23" s="71"/>
      <c r="E23" s="71"/>
      <c r="F23" s="58"/>
    </row>
    <row r="24" spans="1:11" s="62" customFormat="1" x14ac:dyDescent="0.25">
      <c r="A24" s="73"/>
      <c r="B24" s="71"/>
      <c r="C24" s="58"/>
      <c r="D24" s="71"/>
      <c r="E24" s="71"/>
      <c r="F24" s="58"/>
      <c r="G24"/>
      <c r="H24"/>
      <c r="I24"/>
      <c r="J24"/>
      <c r="K24"/>
    </row>
    <row r="25" spans="1:11" x14ac:dyDescent="0.25">
      <c r="A25" s="71">
        <v>4</v>
      </c>
      <c r="B25" s="71"/>
      <c r="C25" s="58"/>
      <c r="D25" s="71"/>
      <c r="E25" s="71"/>
      <c r="F25" s="58"/>
    </row>
    <row r="26" spans="1:11" x14ac:dyDescent="0.25">
      <c r="A26" s="71"/>
      <c r="B26" s="71"/>
      <c r="C26" s="58"/>
      <c r="D26" s="71"/>
      <c r="E26" s="71"/>
      <c r="F26" s="58"/>
    </row>
    <row r="27" spans="1:11" x14ac:dyDescent="0.25">
      <c r="A27" s="71"/>
      <c r="B27" s="71"/>
      <c r="C27" s="58"/>
      <c r="D27" s="58"/>
      <c r="E27" s="58"/>
      <c r="F27" s="58"/>
    </row>
    <row r="28" spans="1:11" x14ac:dyDescent="0.25">
      <c r="A28" s="71"/>
      <c r="B28" s="71"/>
      <c r="C28" s="58"/>
      <c r="D28" s="57"/>
      <c r="E28" s="71"/>
      <c r="F28" s="57"/>
    </row>
    <row r="29" spans="1:11" x14ac:dyDescent="0.25">
      <c r="A29" s="71"/>
      <c r="B29" s="71"/>
      <c r="C29" s="71"/>
      <c r="D29" s="71"/>
      <c r="E29" s="71"/>
      <c r="F29" s="71"/>
    </row>
    <row r="30" spans="1:11" x14ac:dyDescent="0.25">
      <c r="A30" s="71"/>
      <c r="B30" s="71"/>
      <c r="C30" s="71"/>
      <c r="D30" s="71"/>
      <c r="E30" s="71"/>
      <c r="F30" s="71"/>
    </row>
    <row r="31" spans="1:11" x14ac:dyDescent="0.25">
      <c r="A31" s="71"/>
      <c r="B31" s="71"/>
      <c r="C31" s="57"/>
      <c r="D31" s="57"/>
      <c r="E31" s="71"/>
      <c r="F31" s="57"/>
    </row>
    <row r="32" spans="1:11" x14ac:dyDescent="0.25">
      <c r="A32" s="71"/>
      <c r="B32" s="71"/>
      <c r="C32" s="71"/>
      <c r="D32" s="71"/>
      <c r="E32" s="71"/>
      <c r="F32" s="74"/>
    </row>
    <row r="33" spans="3:6" ht="15.75" thickBot="1" x14ac:dyDescent="0.3">
      <c r="C33" s="69"/>
      <c r="D33" s="39"/>
      <c r="E33" s="70"/>
      <c r="F33" s="39"/>
    </row>
    <row r="34" spans="3:6" ht="15.75" thickTop="1" x14ac:dyDescent="0.25"/>
  </sheetData>
  <pageMargins left="0.7" right="0.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2" workbookViewId="0">
      <selection activeCell="D18" sqref="D18"/>
    </sheetView>
  </sheetViews>
  <sheetFormatPr defaultRowHeight="15" x14ac:dyDescent="0.25"/>
  <cols>
    <col min="1" max="1" width="10.5703125" customWidth="1"/>
    <col min="2" max="2" width="64.5703125" customWidth="1"/>
    <col min="3" max="3" width="19.85546875" customWidth="1"/>
    <col min="4" max="4" width="19.140625" customWidth="1"/>
    <col min="5" max="5" width="32" customWidth="1"/>
    <col min="6" max="6" width="22.42578125" customWidth="1"/>
  </cols>
  <sheetData>
    <row r="1" spans="1:6" x14ac:dyDescent="0.25">
      <c r="A1" t="s">
        <v>22</v>
      </c>
    </row>
    <row r="2" spans="1:6" s="1" customFormat="1" ht="15.75" thickBot="1" x14ac:dyDescent="0.3">
      <c r="A2" s="43"/>
      <c r="B2" s="43"/>
      <c r="C2" s="43"/>
      <c r="D2" s="43"/>
      <c r="E2" s="43"/>
      <c r="F2" s="43"/>
    </row>
    <row r="3" spans="1:6" s="24" customFormat="1" ht="15.75" thickBot="1" x14ac:dyDescent="0.3">
      <c r="A3" s="44" t="s">
        <v>6</v>
      </c>
      <c r="B3" s="44" t="s">
        <v>23</v>
      </c>
      <c r="C3" s="44" t="s">
        <v>1</v>
      </c>
      <c r="D3" s="44" t="s">
        <v>2</v>
      </c>
      <c r="E3" s="44" t="s">
        <v>64</v>
      </c>
      <c r="F3" s="44" t="s">
        <v>47</v>
      </c>
    </row>
    <row r="4" spans="1:6" x14ac:dyDescent="0.25">
      <c r="A4" s="5"/>
      <c r="B4" s="5"/>
      <c r="C4" s="5"/>
      <c r="D4" s="5"/>
      <c r="E4" s="5"/>
      <c r="F4" s="5"/>
    </row>
    <row r="5" spans="1:6" ht="24" customHeight="1" x14ac:dyDescent="0.25">
      <c r="A5" s="5">
        <v>1</v>
      </c>
      <c r="B5" s="5" t="s">
        <v>25</v>
      </c>
      <c r="C5" s="45">
        <v>30000000</v>
      </c>
      <c r="D5" s="17">
        <v>14427000</v>
      </c>
      <c r="E5" s="8">
        <f>C5-D5</f>
        <v>15573000</v>
      </c>
      <c r="F5" s="75">
        <v>2450000</v>
      </c>
    </row>
    <row r="6" spans="1:6" x14ac:dyDescent="0.25">
      <c r="A6" s="5"/>
      <c r="B6" s="5"/>
      <c r="C6" s="5"/>
      <c r="D6" s="5"/>
      <c r="E6" s="5"/>
      <c r="F6" s="5"/>
    </row>
    <row r="7" spans="1:6" x14ac:dyDescent="0.25">
      <c r="A7" s="5">
        <v>2</v>
      </c>
      <c r="B7" s="5" t="s">
        <v>26</v>
      </c>
      <c r="C7" s="17">
        <v>420000</v>
      </c>
      <c r="D7" s="17">
        <v>770000</v>
      </c>
      <c r="E7" s="8">
        <f>C7-D7</f>
        <v>-350000</v>
      </c>
      <c r="F7" s="5"/>
    </row>
    <row r="8" spans="1:6" x14ac:dyDescent="0.25">
      <c r="A8" s="5"/>
      <c r="B8" s="5"/>
      <c r="C8" s="5"/>
      <c r="D8" s="5"/>
      <c r="E8" s="5"/>
      <c r="F8" s="5"/>
    </row>
    <row r="9" spans="1:6" x14ac:dyDescent="0.25">
      <c r="A9" s="5">
        <v>3</v>
      </c>
      <c r="B9" s="5" t="s">
        <v>28</v>
      </c>
      <c r="C9" s="17">
        <v>7000000</v>
      </c>
      <c r="D9" s="17">
        <v>2318500</v>
      </c>
      <c r="E9" s="8">
        <f>C9-D9</f>
        <v>4681500</v>
      </c>
      <c r="F9" s="5"/>
    </row>
    <row r="10" spans="1:6" x14ac:dyDescent="0.25">
      <c r="A10" s="5"/>
      <c r="B10" s="5"/>
      <c r="C10" s="5"/>
      <c r="D10" s="5"/>
      <c r="E10" s="5"/>
      <c r="F10" s="5"/>
    </row>
    <row r="11" spans="1:6" x14ac:dyDescent="0.25">
      <c r="A11" s="5">
        <v>4</v>
      </c>
      <c r="B11" s="12" t="s">
        <v>29</v>
      </c>
      <c r="C11" s="17">
        <v>2060000</v>
      </c>
      <c r="D11" s="17">
        <v>580000</v>
      </c>
      <c r="E11" s="8">
        <f>C11-D11</f>
        <v>1480000</v>
      </c>
      <c r="F11" s="5"/>
    </row>
    <row r="12" spans="1:6" x14ac:dyDescent="0.25">
      <c r="A12" s="5"/>
      <c r="B12" s="5"/>
      <c r="C12" s="5"/>
      <c r="D12" s="5"/>
      <c r="E12" s="5"/>
      <c r="F12" s="5"/>
    </row>
    <row r="13" spans="1:6" x14ac:dyDescent="0.25">
      <c r="A13" s="5">
        <v>5</v>
      </c>
      <c r="B13" s="5" t="s">
        <v>46</v>
      </c>
      <c r="C13" s="17">
        <v>142660000</v>
      </c>
      <c r="D13" s="8">
        <f>'PROFESSIONAL FEE'!E101</f>
        <v>56736000</v>
      </c>
      <c r="E13" s="17">
        <f>C13-D13</f>
        <v>85924000</v>
      </c>
      <c r="F13" s="8">
        <v>6750000</v>
      </c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5">
        <v>6</v>
      </c>
      <c r="B15" s="5" t="s">
        <v>58</v>
      </c>
      <c r="C15" s="17">
        <v>12000000</v>
      </c>
      <c r="D15" s="17">
        <v>12000000</v>
      </c>
      <c r="E15" s="5"/>
      <c r="F15" s="8">
        <f>C15-D15</f>
        <v>0</v>
      </c>
    </row>
    <row r="16" spans="1:6" x14ac:dyDescent="0.25">
      <c r="A16" s="5"/>
      <c r="B16" s="5"/>
      <c r="C16" s="5"/>
      <c r="D16" s="5"/>
      <c r="E16" s="5"/>
      <c r="F16" s="5"/>
    </row>
    <row r="17" spans="1:6" x14ac:dyDescent="0.25">
      <c r="A17" s="5">
        <v>7</v>
      </c>
      <c r="B17" s="5" t="s">
        <v>100</v>
      </c>
      <c r="C17" s="17">
        <v>12000000</v>
      </c>
      <c r="D17" s="17">
        <f>70000+409000+178000+55000+63300</f>
        <v>775300</v>
      </c>
      <c r="E17" s="5"/>
      <c r="F17" s="8">
        <f>C17-D17</f>
        <v>11224700</v>
      </c>
    </row>
    <row r="18" spans="1:6" x14ac:dyDescent="0.25">
      <c r="A18" s="5"/>
      <c r="B18" s="5"/>
      <c r="C18" s="5"/>
      <c r="D18" s="5"/>
      <c r="E18" s="5"/>
      <c r="F18" s="76"/>
    </row>
  </sheetData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2"/>
  <sheetViews>
    <sheetView tabSelected="1" workbookViewId="0">
      <selection activeCell="H9" sqref="H9"/>
    </sheetView>
  </sheetViews>
  <sheetFormatPr defaultRowHeight="15" x14ac:dyDescent="0.25"/>
  <cols>
    <col min="1" max="1" width="46.140625" customWidth="1"/>
    <col min="2" max="2" width="12.140625" bestFit="1" customWidth="1"/>
    <col min="3" max="3" width="11.28515625" customWidth="1"/>
    <col min="4" max="4" width="17.85546875" customWidth="1"/>
    <col min="5" max="5" width="20.5703125" customWidth="1"/>
    <col min="6" max="6" width="18.5703125" customWidth="1"/>
  </cols>
  <sheetData>
    <row r="1" spans="1:5" ht="15.75" thickBot="1" x14ac:dyDescent="0.3"/>
    <row r="2" spans="1:5" s="31" customFormat="1" ht="15.75" thickBot="1" x14ac:dyDescent="0.3">
      <c r="A2" s="78" t="s">
        <v>38</v>
      </c>
      <c r="B2" s="79"/>
      <c r="C2" s="79"/>
      <c r="D2" s="79"/>
      <c r="E2" s="80"/>
    </row>
    <row r="3" spans="1:5" s="24" customFormat="1" ht="15.75" thickBot="1" x14ac:dyDescent="0.3">
      <c r="A3" s="81" t="s">
        <v>23</v>
      </c>
      <c r="B3" s="44" t="s">
        <v>41</v>
      </c>
      <c r="C3" s="44" t="s">
        <v>42</v>
      </c>
      <c r="D3" s="44" t="s">
        <v>10</v>
      </c>
      <c r="E3" s="82" t="s">
        <v>43</v>
      </c>
    </row>
    <row r="4" spans="1:5" x14ac:dyDescent="0.25">
      <c r="A4" s="83" t="s">
        <v>76</v>
      </c>
      <c r="B4" s="13"/>
      <c r="C4" s="5"/>
      <c r="D4" s="5"/>
      <c r="E4" s="84"/>
    </row>
    <row r="5" spans="1:5" x14ac:dyDescent="0.25">
      <c r="A5" s="85"/>
      <c r="B5" s="5"/>
      <c r="C5" s="5"/>
      <c r="D5" s="5"/>
      <c r="E5" s="84"/>
    </row>
    <row r="6" spans="1:5" x14ac:dyDescent="0.25">
      <c r="A6" s="85" t="s">
        <v>77</v>
      </c>
      <c r="B6" s="5">
        <v>25</v>
      </c>
      <c r="C6" s="5">
        <v>25</v>
      </c>
      <c r="D6" s="17">
        <v>160000</v>
      </c>
      <c r="E6" s="86">
        <f>B6*D6</f>
        <v>4000000</v>
      </c>
    </row>
    <row r="7" spans="1:5" x14ac:dyDescent="0.25">
      <c r="A7" s="85" t="s">
        <v>31</v>
      </c>
      <c r="B7" s="5">
        <v>24</v>
      </c>
      <c r="C7" s="5">
        <v>24</v>
      </c>
      <c r="D7" s="17">
        <v>100000</v>
      </c>
      <c r="E7" s="86">
        <f>B7*D7</f>
        <v>2400000</v>
      </c>
    </row>
    <row r="8" spans="1:5" x14ac:dyDescent="0.25">
      <c r="A8" s="85" t="s">
        <v>108</v>
      </c>
      <c r="B8" s="5">
        <v>17</v>
      </c>
      <c r="C8" s="5">
        <v>17</v>
      </c>
      <c r="D8" s="17">
        <v>150000</v>
      </c>
      <c r="E8" s="86">
        <f>C8*D8</f>
        <v>2550000</v>
      </c>
    </row>
    <row r="9" spans="1:5" x14ac:dyDescent="0.25">
      <c r="A9" s="85" t="s">
        <v>109</v>
      </c>
      <c r="B9" s="5">
        <v>24</v>
      </c>
      <c r="C9" s="55">
        <v>24</v>
      </c>
      <c r="D9" s="17">
        <v>170000</v>
      </c>
      <c r="E9" s="86">
        <f>B9*D9</f>
        <v>4080000</v>
      </c>
    </row>
    <row r="10" spans="1:5" x14ac:dyDescent="0.25">
      <c r="A10" s="85" t="s">
        <v>110</v>
      </c>
      <c r="B10" s="5">
        <v>17</v>
      </c>
      <c r="C10" s="55">
        <v>17</v>
      </c>
      <c r="D10" s="17">
        <v>100000</v>
      </c>
      <c r="E10" s="86">
        <f>B10*D10</f>
        <v>1700000</v>
      </c>
    </row>
    <row r="11" spans="1:5" x14ac:dyDescent="0.25">
      <c r="A11" s="85" t="s">
        <v>111</v>
      </c>
      <c r="B11" s="5">
        <v>7</v>
      </c>
      <c r="C11" s="5">
        <v>7</v>
      </c>
      <c r="D11" s="17">
        <v>170000</v>
      </c>
      <c r="E11" s="86">
        <f>B11*D11</f>
        <v>1190000</v>
      </c>
    </row>
    <row r="12" spans="1:5" x14ac:dyDescent="0.25">
      <c r="A12" s="85" t="s">
        <v>112</v>
      </c>
      <c r="B12" s="5"/>
      <c r="C12" s="5"/>
      <c r="D12" s="17">
        <v>305000</v>
      </c>
      <c r="E12" s="86">
        <v>305000</v>
      </c>
    </row>
    <row r="13" spans="1:5" x14ac:dyDescent="0.25">
      <c r="A13" s="85" t="s">
        <v>87</v>
      </c>
      <c r="B13" s="5"/>
      <c r="C13" s="5"/>
      <c r="D13" s="17">
        <v>800000</v>
      </c>
      <c r="E13" s="86">
        <v>800000</v>
      </c>
    </row>
    <row r="14" spans="1:5" x14ac:dyDescent="0.25">
      <c r="A14" s="85" t="s">
        <v>113</v>
      </c>
      <c r="B14" s="5"/>
      <c r="C14" s="5"/>
      <c r="D14" s="17">
        <v>350000</v>
      </c>
      <c r="E14" s="86">
        <v>350000</v>
      </c>
    </row>
    <row r="15" spans="1:5" x14ac:dyDescent="0.25">
      <c r="A15" s="85" t="s">
        <v>114</v>
      </c>
      <c r="B15" s="5"/>
      <c r="C15" s="5"/>
      <c r="D15" s="17">
        <v>255000</v>
      </c>
      <c r="E15" s="86">
        <v>255000</v>
      </c>
    </row>
    <row r="16" spans="1:5" x14ac:dyDescent="0.25">
      <c r="A16" s="85" t="s">
        <v>115</v>
      </c>
      <c r="B16" s="5">
        <v>7</v>
      </c>
      <c r="C16" s="5">
        <v>7</v>
      </c>
      <c r="D16" s="17">
        <v>150000</v>
      </c>
      <c r="E16" s="86">
        <f>B16*D16</f>
        <v>1050000</v>
      </c>
    </row>
    <row r="17" spans="1:5" x14ac:dyDescent="0.25">
      <c r="A17" s="85" t="s">
        <v>120</v>
      </c>
      <c r="B17" s="5"/>
      <c r="C17" s="5"/>
      <c r="D17" s="17">
        <v>180000</v>
      </c>
      <c r="E17" s="86">
        <v>180000</v>
      </c>
    </row>
    <row r="18" spans="1:5" x14ac:dyDescent="0.25">
      <c r="A18" s="85" t="s">
        <v>121</v>
      </c>
      <c r="B18" s="5"/>
      <c r="C18" s="5"/>
      <c r="D18" s="17">
        <v>120000</v>
      </c>
      <c r="E18" s="86">
        <v>120000</v>
      </c>
    </row>
    <row r="19" spans="1:5" x14ac:dyDescent="0.25">
      <c r="A19" s="85" t="s">
        <v>122</v>
      </c>
      <c r="B19" s="5"/>
      <c r="C19" s="5"/>
      <c r="D19" s="17">
        <v>200000</v>
      </c>
      <c r="E19" s="86">
        <v>200000</v>
      </c>
    </row>
    <row r="20" spans="1:5" x14ac:dyDescent="0.25">
      <c r="A20" s="85" t="s">
        <v>123</v>
      </c>
      <c r="B20" s="5"/>
      <c r="C20" s="5"/>
      <c r="D20" s="17">
        <v>50000</v>
      </c>
      <c r="E20" s="86">
        <v>50000</v>
      </c>
    </row>
    <row r="21" spans="1:5" x14ac:dyDescent="0.25">
      <c r="A21" s="85" t="s">
        <v>124</v>
      </c>
      <c r="B21" s="5"/>
      <c r="C21" s="5"/>
      <c r="D21" s="17">
        <v>504000</v>
      </c>
      <c r="E21" s="86">
        <v>504000</v>
      </c>
    </row>
    <row r="22" spans="1:5" x14ac:dyDescent="0.25">
      <c r="A22" s="85" t="s">
        <v>108</v>
      </c>
      <c r="B22" s="5"/>
      <c r="C22" s="5"/>
      <c r="D22" s="17">
        <v>3000000</v>
      </c>
      <c r="E22" s="86">
        <v>3000000</v>
      </c>
    </row>
    <row r="23" spans="1:5" x14ac:dyDescent="0.25">
      <c r="A23" s="85" t="s">
        <v>109</v>
      </c>
      <c r="B23" s="5"/>
      <c r="C23" s="5"/>
      <c r="D23" s="17">
        <v>3300000</v>
      </c>
      <c r="E23" s="86">
        <v>3300000</v>
      </c>
    </row>
    <row r="24" spans="1:5" x14ac:dyDescent="0.25">
      <c r="A24" s="85" t="s">
        <v>110</v>
      </c>
      <c r="B24" s="5"/>
      <c r="C24" s="5"/>
      <c r="D24" s="17">
        <v>1000000</v>
      </c>
      <c r="E24" s="86">
        <v>1000000</v>
      </c>
    </row>
    <row r="25" spans="1:5" x14ac:dyDescent="0.25">
      <c r="A25" s="85" t="s">
        <v>111</v>
      </c>
      <c r="B25" s="5"/>
      <c r="C25" s="5"/>
      <c r="D25" s="17">
        <v>1000000</v>
      </c>
      <c r="E25" s="86">
        <v>1000000</v>
      </c>
    </row>
    <row r="26" spans="1:5" x14ac:dyDescent="0.25">
      <c r="A26" s="85"/>
      <c r="B26" s="5"/>
      <c r="C26" s="5"/>
      <c r="D26" s="17"/>
      <c r="E26" s="86"/>
    </row>
    <row r="27" spans="1:5" x14ac:dyDescent="0.25">
      <c r="A27" s="85"/>
      <c r="B27" s="5"/>
      <c r="C27" s="5"/>
      <c r="D27" s="17"/>
      <c r="E27" s="86"/>
    </row>
    <row r="28" spans="1:5" x14ac:dyDescent="0.25">
      <c r="A28" s="85" t="s">
        <v>37</v>
      </c>
      <c r="B28" s="5"/>
      <c r="C28" s="5"/>
      <c r="D28" s="5"/>
      <c r="E28" s="87">
        <f>SUM(E6:E25)</f>
        <v>28034000</v>
      </c>
    </row>
    <row r="29" spans="1:5" x14ac:dyDescent="0.25">
      <c r="A29" s="85"/>
      <c r="B29" s="5"/>
      <c r="C29" s="5"/>
      <c r="D29" s="5"/>
      <c r="E29" s="84" t="s">
        <v>90</v>
      </c>
    </row>
    <row r="30" spans="1:5" x14ac:dyDescent="0.25">
      <c r="A30" s="85"/>
      <c r="B30" s="5"/>
      <c r="C30" s="5"/>
      <c r="D30" s="5"/>
      <c r="E30" s="84"/>
    </row>
    <row r="31" spans="1:5" x14ac:dyDescent="0.25">
      <c r="A31" s="85"/>
      <c r="B31" s="5"/>
      <c r="C31" s="5"/>
      <c r="D31" s="5"/>
      <c r="E31" s="84"/>
    </row>
    <row r="32" spans="1:5" x14ac:dyDescent="0.25">
      <c r="A32" s="88" t="s">
        <v>86</v>
      </c>
      <c r="B32" s="9"/>
      <c r="C32" s="5"/>
      <c r="D32" s="5"/>
      <c r="E32" s="84"/>
    </row>
    <row r="33" spans="1:5" x14ac:dyDescent="0.25">
      <c r="A33" s="85" t="s">
        <v>32</v>
      </c>
      <c r="B33" s="5">
        <v>2</v>
      </c>
      <c r="C33" s="5">
        <v>2</v>
      </c>
      <c r="D33" s="17">
        <v>150000</v>
      </c>
      <c r="E33" s="86">
        <f>B33*D33</f>
        <v>300000</v>
      </c>
    </row>
    <row r="34" spans="1:5" x14ac:dyDescent="0.25">
      <c r="A34" s="85" t="s">
        <v>87</v>
      </c>
      <c r="B34" s="5">
        <v>2</v>
      </c>
      <c r="C34" s="5">
        <v>2</v>
      </c>
      <c r="D34" s="17">
        <v>30000</v>
      </c>
      <c r="E34" s="86">
        <f>B34*D34</f>
        <v>60000</v>
      </c>
    </row>
    <row r="35" spans="1:5" x14ac:dyDescent="0.25">
      <c r="A35" s="85" t="s">
        <v>88</v>
      </c>
      <c r="B35" s="5"/>
      <c r="C35" s="5"/>
      <c r="D35" s="17"/>
      <c r="E35" s="86">
        <v>5000</v>
      </c>
    </row>
    <row r="36" spans="1:5" x14ac:dyDescent="0.25">
      <c r="A36" s="85"/>
      <c r="B36" s="5"/>
      <c r="C36" s="5"/>
      <c r="D36" s="5"/>
      <c r="E36" s="89">
        <f>SUM(E33:E35)</f>
        <v>365000</v>
      </c>
    </row>
    <row r="37" spans="1:5" x14ac:dyDescent="0.25">
      <c r="A37" s="85"/>
      <c r="B37" s="5"/>
      <c r="C37" s="5"/>
      <c r="D37" s="5"/>
      <c r="E37" s="84" t="s">
        <v>89</v>
      </c>
    </row>
    <row r="38" spans="1:5" x14ac:dyDescent="0.25">
      <c r="A38" s="85"/>
      <c r="B38" s="5"/>
      <c r="C38" s="5"/>
      <c r="D38" s="5"/>
      <c r="E38" s="84"/>
    </row>
    <row r="39" spans="1:5" x14ac:dyDescent="0.25">
      <c r="A39" s="88" t="s">
        <v>85</v>
      </c>
      <c r="B39" s="9"/>
      <c r="C39" s="5"/>
      <c r="D39" s="5"/>
      <c r="E39" s="84"/>
    </row>
    <row r="40" spans="1:5" x14ac:dyDescent="0.25">
      <c r="A40" s="85" t="s">
        <v>30</v>
      </c>
      <c r="B40" s="5">
        <v>38</v>
      </c>
      <c r="C40" s="5">
        <v>38</v>
      </c>
      <c r="D40" s="17">
        <v>150000</v>
      </c>
      <c r="E40" s="86">
        <f>C40*D40</f>
        <v>5700000</v>
      </c>
    </row>
    <row r="41" spans="1:5" x14ac:dyDescent="0.25">
      <c r="A41" s="85" t="s">
        <v>40</v>
      </c>
      <c r="B41" s="5">
        <v>25</v>
      </c>
      <c r="C41" s="5">
        <v>25</v>
      </c>
      <c r="D41" s="17">
        <v>150000</v>
      </c>
      <c r="E41" s="86">
        <f>C41*D41</f>
        <v>3750000</v>
      </c>
    </row>
    <row r="42" spans="1:5" x14ac:dyDescent="0.25">
      <c r="A42" s="85" t="s">
        <v>87</v>
      </c>
      <c r="B42" s="5">
        <v>14</v>
      </c>
      <c r="C42" s="5">
        <v>14</v>
      </c>
      <c r="D42" s="17">
        <v>30000</v>
      </c>
      <c r="E42" s="86">
        <f>C42*D42</f>
        <v>420000</v>
      </c>
    </row>
    <row r="43" spans="1:5" x14ac:dyDescent="0.25">
      <c r="A43" s="85" t="s">
        <v>87</v>
      </c>
      <c r="B43" s="5">
        <v>10</v>
      </c>
      <c r="C43" s="5">
        <v>10</v>
      </c>
      <c r="D43" s="17">
        <v>15000</v>
      </c>
      <c r="E43" s="86">
        <f>B43*D43</f>
        <v>150000</v>
      </c>
    </row>
    <row r="44" spans="1:5" x14ac:dyDescent="0.25">
      <c r="A44" s="90" t="s">
        <v>37</v>
      </c>
      <c r="B44" s="37"/>
      <c r="C44" s="5"/>
      <c r="D44" s="17"/>
      <c r="E44" s="87">
        <f>SUM(E40:E43)</f>
        <v>10020000</v>
      </c>
    </row>
    <row r="45" spans="1:5" x14ac:dyDescent="0.25">
      <c r="A45" s="85"/>
      <c r="B45" s="5"/>
      <c r="C45" s="5"/>
      <c r="D45" s="17"/>
      <c r="E45" s="86"/>
    </row>
    <row r="46" spans="1:5" x14ac:dyDescent="0.25">
      <c r="A46" s="91" t="s">
        <v>91</v>
      </c>
      <c r="B46" s="77"/>
      <c r="C46" s="5"/>
      <c r="D46" s="17"/>
      <c r="E46" s="86"/>
    </row>
    <row r="47" spans="1:5" x14ac:dyDescent="0.25">
      <c r="A47" s="85" t="s">
        <v>92</v>
      </c>
      <c r="B47" s="5">
        <v>5</v>
      </c>
      <c r="C47" s="5">
        <v>5</v>
      </c>
      <c r="D47" s="17">
        <v>150000</v>
      </c>
      <c r="E47" s="86">
        <f>B47*D47</f>
        <v>750000</v>
      </c>
    </row>
    <row r="48" spans="1:5" x14ac:dyDescent="0.25">
      <c r="A48" s="85" t="s">
        <v>40</v>
      </c>
      <c r="B48" s="5">
        <v>5</v>
      </c>
      <c r="C48" s="5">
        <v>5</v>
      </c>
      <c r="D48" s="17">
        <v>150000</v>
      </c>
      <c r="E48" s="86">
        <f t="shared" ref="E48:E52" si="0">B48*D48</f>
        <v>750000</v>
      </c>
    </row>
    <row r="49" spans="1:5" x14ac:dyDescent="0.25">
      <c r="A49" s="85" t="s">
        <v>87</v>
      </c>
      <c r="B49" s="5">
        <v>5</v>
      </c>
      <c r="C49" s="5">
        <v>5</v>
      </c>
      <c r="D49" s="17">
        <v>30000</v>
      </c>
      <c r="E49" s="86">
        <f t="shared" si="0"/>
        <v>150000</v>
      </c>
    </row>
    <row r="50" spans="1:5" x14ac:dyDescent="0.25">
      <c r="A50" s="85" t="s">
        <v>93</v>
      </c>
      <c r="B50" s="5">
        <v>5</v>
      </c>
      <c r="C50" s="5">
        <v>5</v>
      </c>
      <c r="D50" s="17">
        <v>10000</v>
      </c>
      <c r="E50" s="86">
        <f t="shared" si="0"/>
        <v>50000</v>
      </c>
    </row>
    <row r="51" spans="1:5" x14ac:dyDescent="0.25">
      <c r="A51" s="85" t="s">
        <v>95</v>
      </c>
      <c r="B51" s="5">
        <v>5</v>
      </c>
      <c r="C51" s="5">
        <v>5</v>
      </c>
      <c r="D51" s="17">
        <v>150000</v>
      </c>
      <c r="E51" s="86">
        <f t="shared" si="0"/>
        <v>750000</v>
      </c>
    </row>
    <row r="52" spans="1:5" x14ac:dyDescent="0.25">
      <c r="A52" s="85" t="s">
        <v>96</v>
      </c>
      <c r="B52" s="5">
        <v>5</v>
      </c>
      <c r="C52" s="5">
        <v>5</v>
      </c>
      <c r="D52" s="17">
        <v>100000</v>
      </c>
      <c r="E52" s="86">
        <f t="shared" si="0"/>
        <v>500000</v>
      </c>
    </row>
    <row r="53" spans="1:5" x14ac:dyDescent="0.25">
      <c r="A53" s="85" t="s">
        <v>107</v>
      </c>
      <c r="B53" s="5"/>
      <c r="C53" s="5"/>
      <c r="D53" s="17"/>
      <c r="E53" s="86">
        <v>25000</v>
      </c>
    </row>
    <row r="54" spans="1:5" x14ac:dyDescent="0.25">
      <c r="A54" s="85" t="s">
        <v>94</v>
      </c>
      <c r="B54" s="5"/>
      <c r="C54" s="5"/>
      <c r="D54" s="17"/>
      <c r="E54" s="92">
        <f>SUM(E47:E53)</f>
        <v>2975000</v>
      </c>
    </row>
    <row r="55" spans="1:5" x14ac:dyDescent="0.25">
      <c r="A55" s="85"/>
      <c r="B55" s="5"/>
      <c r="C55" s="5"/>
      <c r="D55" s="17"/>
      <c r="E55" s="86">
        <f>C55*D55</f>
        <v>0</v>
      </c>
    </row>
    <row r="56" spans="1:5" x14ac:dyDescent="0.25">
      <c r="A56" s="81" t="s">
        <v>44</v>
      </c>
      <c r="B56" s="5"/>
      <c r="C56" s="5"/>
      <c r="D56" s="17"/>
      <c r="E56" s="87">
        <f>E28+E44+E36+E54</f>
        <v>41394000</v>
      </c>
    </row>
    <row r="57" spans="1:5" x14ac:dyDescent="0.25">
      <c r="A57" s="85"/>
      <c r="B57" s="5"/>
      <c r="C57" s="5"/>
      <c r="D57" s="17"/>
      <c r="E57" s="86"/>
    </row>
    <row r="58" spans="1:5" x14ac:dyDescent="0.25">
      <c r="A58" s="85"/>
      <c r="B58" s="5"/>
      <c r="C58" s="5"/>
      <c r="D58" s="5"/>
      <c r="E58" s="84"/>
    </row>
    <row r="59" spans="1:5" s="32" customFormat="1" x14ac:dyDescent="0.25">
      <c r="A59" s="93" t="s">
        <v>33</v>
      </c>
      <c r="B59" s="33"/>
      <c r="C59" s="34"/>
      <c r="D59" s="34"/>
      <c r="E59" s="94"/>
    </row>
    <row r="60" spans="1:5" x14ac:dyDescent="0.25">
      <c r="A60" s="95" t="s">
        <v>78</v>
      </c>
      <c r="B60" s="35"/>
      <c r="C60" s="5"/>
      <c r="D60" s="5"/>
      <c r="E60" s="84"/>
    </row>
    <row r="61" spans="1:5" x14ac:dyDescent="0.25">
      <c r="A61" s="85" t="s">
        <v>79</v>
      </c>
      <c r="B61" s="5">
        <v>12</v>
      </c>
      <c r="C61" s="5">
        <v>12</v>
      </c>
      <c r="D61" s="17">
        <v>20000</v>
      </c>
      <c r="E61" s="86">
        <f>B61*D61</f>
        <v>240000</v>
      </c>
    </row>
    <row r="62" spans="1:5" x14ac:dyDescent="0.25">
      <c r="A62" s="85" t="s">
        <v>101</v>
      </c>
      <c r="B62" s="5">
        <v>7</v>
      </c>
      <c r="C62" s="5">
        <v>7</v>
      </c>
      <c r="D62" s="40">
        <v>150000</v>
      </c>
      <c r="E62" s="86">
        <f>B62*D62</f>
        <v>1050000</v>
      </c>
    </row>
    <row r="63" spans="1:5" x14ac:dyDescent="0.25">
      <c r="A63" s="85" t="s">
        <v>102</v>
      </c>
      <c r="B63" s="5">
        <v>7</v>
      </c>
      <c r="C63" s="5">
        <v>7</v>
      </c>
      <c r="D63" s="40">
        <v>300000</v>
      </c>
      <c r="E63" s="86">
        <f t="shared" ref="E63:E65" si="1">B63*D63</f>
        <v>2100000</v>
      </c>
    </row>
    <row r="64" spans="1:5" x14ac:dyDescent="0.25">
      <c r="A64" s="85" t="s">
        <v>103</v>
      </c>
      <c r="B64" s="5"/>
      <c r="C64" s="5"/>
      <c r="D64" s="40">
        <v>295000</v>
      </c>
      <c r="E64" s="86">
        <v>295000</v>
      </c>
    </row>
    <row r="65" spans="1:5" x14ac:dyDescent="0.25">
      <c r="A65" s="85" t="s">
        <v>104</v>
      </c>
      <c r="B65" s="5"/>
      <c r="C65" s="5"/>
      <c r="D65" s="40">
        <v>27000</v>
      </c>
      <c r="E65" s="86">
        <v>27000</v>
      </c>
    </row>
    <row r="66" spans="1:5" x14ac:dyDescent="0.25">
      <c r="A66" s="85" t="s">
        <v>95</v>
      </c>
      <c r="B66" s="5">
        <v>5</v>
      </c>
      <c r="C66" s="5">
        <v>5</v>
      </c>
      <c r="D66" s="40">
        <v>150000</v>
      </c>
      <c r="E66" s="86">
        <f>B66*D66</f>
        <v>750000</v>
      </c>
    </row>
    <row r="67" spans="1:5" x14ac:dyDescent="0.25">
      <c r="A67" s="85" t="s">
        <v>105</v>
      </c>
      <c r="B67" s="5">
        <v>4</v>
      </c>
      <c r="C67" s="5">
        <v>4</v>
      </c>
      <c r="D67" s="40"/>
      <c r="E67" s="86">
        <v>350000</v>
      </c>
    </row>
    <row r="68" spans="1:5" x14ac:dyDescent="0.25">
      <c r="A68" s="85" t="s">
        <v>106</v>
      </c>
      <c r="B68" s="5"/>
      <c r="C68" s="5"/>
      <c r="D68" s="40"/>
      <c r="E68" s="86">
        <v>20000</v>
      </c>
    </row>
    <row r="69" spans="1:5" x14ac:dyDescent="0.25">
      <c r="A69" s="85"/>
      <c r="B69" s="5"/>
      <c r="C69" s="5"/>
      <c r="D69" s="40"/>
      <c r="E69" s="86"/>
    </row>
    <row r="70" spans="1:5" x14ac:dyDescent="0.25">
      <c r="A70" s="85"/>
      <c r="B70" s="5"/>
      <c r="C70" s="5"/>
      <c r="D70" s="17"/>
      <c r="E70" s="92">
        <f>SUM(E61:E69)</f>
        <v>4832000</v>
      </c>
    </row>
    <row r="71" spans="1:5" x14ac:dyDescent="0.25">
      <c r="A71" s="95" t="s">
        <v>34</v>
      </c>
      <c r="B71" s="35"/>
      <c r="C71" s="5"/>
      <c r="D71" s="5"/>
      <c r="E71" s="84"/>
    </row>
    <row r="72" spans="1:5" x14ac:dyDescent="0.25">
      <c r="A72" s="96" t="s">
        <v>80</v>
      </c>
      <c r="B72" s="12">
        <v>24</v>
      </c>
      <c r="C72" s="5">
        <v>24</v>
      </c>
      <c r="D72" s="17">
        <v>150000</v>
      </c>
      <c r="E72" s="86">
        <f>C72*D72</f>
        <v>3600000</v>
      </c>
    </row>
    <row r="73" spans="1:5" x14ac:dyDescent="0.25">
      <c r="A73" s="96"/>
      <c r="B73" s="12"/>
      <c r="C73" s="5"/>
      <c r="D73" s="17"/>
      <c r="E73" s="86"/>
    </row>
    <row r="74" spans="1:5" x14ac:dyDescent="0.25">
      <c r="A74" s="85" t="s">
        <v>81</v>
      </c>
      <c r="B74" s="5">
        <v>25</v>
      </c>
      <c r="C74" s="5">
        <v>25</v>
      </c>
      <c r="D74" s="17">
        <v>150000</v>
      </c>
      <c r="E74" s="86">
        <f>C74*D74</f>
        <v>3750000</v>
      </c>
    </row>
    <row r="75" spans="1:5" x14ac:dyDescent="0.25">
      <c r="A75" s="85"/>
      <c r="B75" s="5"/>
      <c r="C75" s="5"/>
      <c r="D75" s="17"/>
      <c r="E75" s="86"/>
    </row>
    <row r="76" spans="1:5" x14ac:dyDescent="0.25">
      <c r="A76" s="85" t="s">
        <v>82</v>
      </c>
      <c r="B76" s="5"/>
      <c r="C76" s="5"/>
      <c r="D76" s="75">
        <v>200000</v>
      </c>
      <c r="E76" s="86">
        <v>200000</v>
      </c>
    </row>
    <row r="77" spans="1:5" x14ac:dyDescent="0.25">
      <c r="A77" s="85"/>
      <c r="B77" s="5"/>
      <c r="C77" s="5"/>
      <c r="D77" s="75"/>
      <c r="E77" s="92">
        <f>SUM(E72:E76)</f>
        <v>7550000</v>
      </c>
    </row>
    <row r="78" spans="1:5" x14ac:dyDescent="0.25">
      <c r="A78" s="95" t="s">
        <v>35</v>
      </c>
      <c r="B78" s="35"/>
      <c r="C78" s="5"/>
      <c r="D78" s="5"/>
      <c r="E78" s="84"/>
    </row>
    <row r="79" spans="1:5" x14ac:dyDescent="0.25">
      <c r="A79" s="85" t="s">
        <v>36</v>
      </c>
      <c r="B79" s="5"/>
      <c r="C79" s="5"/>
      <c r="D79" s="40"/>
      <c r="E79" s="86">
        <f>C79*D79</f>
        <v>0</v>
      </c>
    </row>
    <row r="80" spans="1:5" x14ac:dyDescent="0.25">
      <c r="A80" s="85" t="s">
        <v>83</v>
      </c>
      <c r="B80" s="5">
        <v>3</v>
      </c>
      <c r="C80" s="5">
        <v>3</v>
      </c>
      <c r="D80" s="40">
        <v>150000</v>
      </c>
      <c r="E80" s="86">
        <f t="shared" ref="E80:E81" si="2">C80*D80</f>
        <v>450000</v>
      </c>
    </row>
    <row r="81" spans="1:5" x14ac:dyDescent="0.25">
      <c r="A81" s="85" t="s">
        <v>84</v>
      </c>
      <c r="B81" s="5">
        <v>3</v>
      </c>
      <c r="C81" s="5">
        <v>3</v>
      </c>
      <c r="D81" s="40">
        <v>20000</v>
      </c>
      <c r="E81" s="86">
        <f t="shared" si="2"/>
        <v>60000</v>
      </c>
    </row>
    <row r="82" spans="1:5" x14ac:dyDescent="0.25">
      <c r="A82" s="85" t="s">
        <v>37</v>
      </c>
      <c r="B82" s="5"/>
      <c r="C82" s="5"/>
      <c r="D82" s="40"/>
      <c r="E82" s="92">
        <f>SUM(E80:E81)</f>
        <v>510000</v>
      </c>
    </row>
    <row r="83" spans="1:5" x14ac:dyDescent="0.25">
      <c r="A83" s="85"/>
      <c r="B83" s="5"/>
      <c r="C83" s="5"/>
      <c r="D83" s="40"/>
      <c r="E83" s="92"/>
    </row>
    <row r="84" spans="1:5" x14ac:dyDescent="0.25">
      <c r="A84" s="95" t="s">
        <v>91</v>
      </c>
      <c r="B84" s="35"/>
      <c r="C84" s="5"/>
      <c r="D84" s="40"/>
      <c r="E84" s="86"/>
    </row>
    <row r="85" spans="1:5" x14ac:dyDescent="0.25">
      <c r="A85" s="85" t="s">
        <v>97</v>
      </c>
      <c r="B85" s="5">
        <v>5</v>
      </c>
      <c r="C85" s="5">
        <v>5</v>
      </c>
      <c r="D85" s="40">
        <v>150000</v>
      </c>
      <c r="E85" s="86">
        <f>B85*D85</f>
        <v>750000</v>
      </c>
    </row>
    <row r="86" spans="1:5" x14ac:dyDescent="0.25">
      <c r="A86" s="85" t="s">
        <v>99</v>
      </c>
      <c r="B86" s="5">
        <v>5</v>
      </c>
      <c r="C86" s="5">
        <v>5</v>
      </c>
      <c r="D86" s="40">
        <v>150000</v>
      </c>
      <c r="E86" s="86">
        <f>B86*D86</f>
        <v>750000</v>
      </c>
    </row>
    <row r="87" spans="1:5" x14ac:dyDescent="0.25">
      <c r="A87" s="85" t="s">
        <v>99</v>
      </c>
      <c r="B87" s="5">
        <v>5</v>
      </c>
      <c r="C87" s="5">
        <v>5</v>
      </c>
      <c r="D87" s="40">
        <v>150000</v>
      </c>
      <c r="E87" s="86">
        <f>B87*D87</f>
        <v>750000</v>
      </c>
    </row>
    <row r="88" spans="1:5" x14ac:dyDescent="0.25">
      <c r="A88" s="85" t="s">
        <v>98</v>
      </c>
      <c r="B88" s="5"/>
      <c r="C88" s="5"/>
      <c r="D88" s="40">
        <v>200000</v>
      </c>
      <c r="E88" s="86">
        <v>200000</v>
      </c>
    </row>
    <row r="89" spans="1:5" x14ac:dyDescent="0.25">
      <c r="A89" s="85" t="s">
        <v>37</v>
      </c>
      <c r="B89" s="5"/>
      <c r="C89" s="5"/>
      <c r="D89" s="40"/>
      <c r="E89" s="92">
        <f>SUM(E85:E88)</f>
        <v>2450000</v>
      </c>
    </row>
    <row r="90" spans="1:5" x14ac:dyDescent="0.25">
      <c r="A90" s="85"/>
      <c r="B90" s="5"/>
      <c r="C90" s="5"/>
      <c r="D90" s="40"/>
      <c r="E90" s="92"/>
    </row>
    <row r="91" spans="1:5" x14ac:dyDescent="0.25">
      <c r="A91" s="95" t="s">
        <v>116</v>
      </c>
      <c r="B91" s="5"/>
      <c r="C91" s="5"/>
      <c r="D91" s="40"/>
      <c r="E91" s="92"/>
    </row>
    <row r="92" spans="1:5" x14ac:dyDescent="0.25">
      <c r="A92" s="85" t="s">
        <v>117</v>
      </c>
      <c r="B92" s="5">
        <v>5</v>
      </c>
      <c r="C92" s="5">
        <v>5</v>
      </c>
      <c r="D92" s="40">
        <v>150000</v>
      </c>
      <c r="E92" s="97">
        <f>B92*D92</f>
        <v>750000</v>
      </c>
    </row>
    <row r="93" spans="1:5" x14ac:dyDescent="0.25">
      <c r="A93" s="85" t="s">
        <v>118</v>
      </c>
      <c r="B93" s="5">
        <v>5</v>
      </c>
      <c r="C93" s="5">
        <v>5</v>
      </c>
      <c r="D93" s="40">
        <v>150000</v>
      </c>
      <c r="E93" s="97">
        <f t="shared" ref="E93:E96" si="3">B93*D93</f>
        <v>750000</v>
      </c>
    </row>
    <row r="94" spans="1:5" x14ac:dyDescent="0.25">
      <c r="A94" s="85" t="s">
        <v>119</v>
      </c>
      <c r="B94" s="5"/>
      <c r="C94" s="5"/>
      <c r="D94" s="40">
        <v>200000</v>
      </c>
      <c r="E94" s="97">
        <v>200000</v>
      </c>
    </row>
    <row r="95" spans="1:5" x14ac:dyDescent="0.25">
      <c r="A95" s="85"/>
      <c r="B95" s="5"/>
      <c r="C95" s="5"/>
      <c r="D95" s="40"/>
      <c r="E95" s="92">
        <f>SUM(E92:E94)</f>
        <v>1700000</v>
      </c>
    </row>
    <row r="96" spans="1:5" x14ac:dyDescent="0.25">
      <c r="A96" s="85"/>
      <c r="B96" s="5"/>
      <c r="C96" s="5"/>
      <c r="D96" s="40"/>
      <c r="E96" s="92">
        <f t="shared" si="3"/>
        <v>0</v>
      </c>
    </row>
    <row r="97" spans="1:6" x14ac:dyDescent="0.25">
      <c r="A97" s="85"/>
      <c r="B97" s="5"/>
      <c r="C97" s="5"/>
      <c r="D97" s="40"/>
      <c r="E97" s="86"/>
    </row>
    <row r="98" spans="1:6" x14ac:dyDescent="0.25">
      <c r="A98" s="85" t="s">
        <v>37</v>
      </c>
      <c r="B98" s="5"/>
      <c r="C98" s="5"/>
      <c r="D98" s="5"/>
      <c r="E98" s="87">
        <f>E70+E77+E82+E89</f>
        <v>15342000</v>
      </c>
      <c r="F98" s="59"/>
    </row>
    <row r="99" spans="1:6" ht="15.75" thickBot="1" x14ac:dyDescent="0.3">
      <c r="A99" s="98"/>
      <c r="B99" s="99"/>
      <c r="C99" s="99"/>
      <c r="D99" s="99"/>
      <c r="E99" s="100"/>
    </row>
    <row r="101" spans="1:6" ht="15.75" thickBot="1" x14ac:dyDescent="0.3">
      <c r="A101" s="42" t="s">
        <v>45</v>
      </c>
      <c r="E101" s="41">
        <f>E98+E56</f>
        <v>56736000</v>
      </c>
    </row>
    <row r="102" spans="1:6" ht="15.75" thickTop="1" x14ac:dyDescent="0.25"/>
  </sheetData>
  <pageMargins left="0.7" right="0.7" top="0.75" bottom="0.7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SITE EXPENDITURE</vt:lpstr>
      <vt:lpstr>INCOME AND EXPENSITURE SUMMARY</vt:lpstr>
      <vt:lpstr>OVERAL BUDGET</vt:lpstr>
      <vt:lpstr>REIMBURSABLE EXP</vt:lpstr>
      <vt:lpstr>PROFESSIONAL FEE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2024-01-18T07:26:47Z</cp:lastPrinted>
  <dcterms:created xsi:type="dcterms:W3CDTF">2023-05-22T09:14:27Z</dcterms:created>
  <dcterms:modified xsi:type="dcterms:W3CDTF">2024-06-24T14:05:05Z</dcterms:modified>
</cp:coreProperties>
</file>