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1" documentId="13_ncr:1_{6DEEE009-17B1-4CE8-AF9E-1AD901A8226A}" xr6:coauthVersionLast="47" xr6:coauthVersionMax="47" xr10:uidLastSave="{9E45EFD5-2105-4348-98A3-D2F8F931505B}"/>
  <bookViews>
    <workbookView xWindow="-120" yWindow="-120" windowWidth="20730" windowHeight="11040" activeTab="1" xr2:uid="{3752699F-EE6E-476C-B0FE-BD3F6EB51D75}"/>
  </bookViews>
  <sheets>
    <sheet name="Settings" sheetId="2" r:id="rId1"/>
    <sheet name="Calculator" sheetId="1" r:id="rId2"/>
  </sheets>
  <definedNames>
    <definedName name="MinNet">TaxTable[Net]</definedName>
    <definedName name="TaxDiff">TaxTable[Add]</definedName>
    <definedName name="TaxFrom">TaxTable[From]</definedName>
    <definedName name="TaxRate">TaxTable[Rates]</definedName>
    <definedName name="TaxTo">TaxTable[To]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D7" i="1"/>
  <c r="I7" i="1" s="1"/>
  <c r="K7" i="1"/>
  <c r="D6" i="1"/>
  <c r="H6" i="1" s="1"/>
  <c r="F7" i="2"/>
  <c r="F8" i="2" s="1"/>
  <c r="G8" i="2" s="1"/>
  <c r="E7" i="2"/>
  <c r="E8" i="2" s="1"/>
  <c r="E9" i="2" s="1"/>
  <c r="E10" i="2" s="1"/>
  <c r="E11" i="2" s="1"/>
  <c r="I6" i="1" l="1"/>
  <c r="J6" i="1"/>
  <c r="F6" i="1"/>
  <c r="F7" i="1"/>
  <c r="H7" i="1"/>
  <c r="J7" i="1"/>
  <c r="E7" i="1"/>
  <c r="E6" i="1"/>
  <c r="G7" i="2"/>
  <c r="F9" i="2"/>
  <c r="K6" i="1" l="1"/>
  <c r="G6" i="1"/>
  <c r="G7" i="1"/>
  <c r="F10" i="2"/>
  <c r="G10" i="2" s="1"/>
  <c r="G9" i="2"/>
  <c r="D5" i="1" s="1"/>
  <c r="I5" i="1" s="1"/>
  <c r="F11" i="2"/>
  <c r="J5" i="1" l="1"/>
  <c r="E5" i="1"/>
  <c r="H5" i="1"/>
  <c r="F5" i="1"/>
  <c r="G11" i="2"/>
  <c r="K5" i="1" l="1"/>
</calcChain>
</file>

<file path=xl/sharedStrings.xml><?xml version="1.0" encoding="utf-8"?>
<sst xmlns="http://schemas.openxmlformats.org/spreadsheetml/2006/main" count="33" uniqueCount="24">
  <si>
    <t>Enter your payroll settings here</t>
  </si>
  <si>
    <t>Tax Rates</t>
  </si>
  <si>
    <t>From</t>
  </si>
  <si>
    <t>To</t>
  </si>
  <si>
    <t>Rates</t>
  </si>
  <si>
    <t>Diffs</t>
  </si>
  <si>
    <t>Add</t>
  </si>
  <si>
    <t>Net</t>
  </si>
  <si>
    <t>Above</t>
  </si>
  <si>
    <t>Deduction Rates</t>
  </si>
  <si>
    <t>Name</t>
  </si>
  <si>
    <t>NSSF</t>
  </si>
  <si>
    <t>Contribution Rates</t>
  </si>
  <si>
    <t>WCF</t>
  </si>
  <si>
    <t>SDL</t>
  </si>
  <si>
    <t>Enter a parameter here to calculte</t>
  </si>
  <si>
    <t>Parameter</t>
  </si>
  <si>
    <t>Value</t>
  </si>
  <si>
    <t>Basic Pay</t>
  </si>
  <si>
    <t>NSSF D</t>
  </si>
  <si>
    <t>PAYE</t>
  </si>
  <si>
    <t>Net Pay</t>
  </si>
  <si>
    <t>NSSF C</t>
  </si>
  <si>
    <t>Total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</si>
</sst>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Aptos Narrow"/>
      <family val="2"/>
    </font>
    <font>
      <sz val="11"/>
      <color theme="1"/>
      <name val="Aptos Narrow"/>
      <family val="2"/>
    </font>
    <font>
      <b/>
      <sz val="11"/>
      <color theme="0"/>
      <name val="Aptos Narrow"/>
      <family val="2"/>
    </font>
    <font>
      <i/>
      <sz val="11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1" fontId="3" fillId="0" borderId="0" xfId="0" applyNumberFormat="1" applyFont="1"/>
    <xf numFmtId="3" fontId="3" fillId="0" borderId="0" xfId="1" applyNumberFormat="1" applyFont="1"/>
    <xf numFmtId="164" fontId="3" fillId="0" borderId="0" xfId="1" applyFont="1"/>
    <xf numFmtId="43" fontId="3" fillId="0" borderId="0" xfId="0" applyNumberFormat="1" applyFont="1"/>
    <xf numFmtId="0" fontId="5" fillId="0" borderId="0" xfId="0" applyFont="1"/>
    <xf numFmtId="0" fontId="4" fillId="2" borderId="3" xfId="0" applyFont="1" applyFill="1" applyBorder="1"/>
    <xf numFmtId="164" fontId="3" fillId="3" borderId="1" xfId="1" applyFont="1" applyFill="1" applyBorder="1"/>
    <xf numFmtId="164" fontId="3" fillId="0" borderId="1" xfId="1" applyFont="1" applyFill="1" applyBorder="1"/>
    <xf numFmtId="164" fontId="3" fillId="3" borderId="2" xfId="1" applyFont="1" applyFill="1" applyBorder="1"/>
    <xf numFmtId="164" fontId="3" fillId="0" borderId="2" xfId="1" applyFont="1" applyFill="1" applyBorder="1"/>
    <xf numFmtId="165" fontId="3" fillId="0" borderId="0" xfId="1" applyNumberFormat="1" applyFont="1" applyFill="1"/>
    <xf numFmtId="10" fontId="3" fillId="0" borderId="0" xfId="2" applyNumberFormat="1" applyFont="1" applyFill="1"/>
    <xf numFmtId="165" fontId="3" fillId="0" borderId="0" xfId="1" applyNumberFormat="1" applyFont="1" applyFill="1" applyAlignment="1">
      <alignment horizontal="center"/>
    </xf>
    <xf numFmtId="164" fontId="3" fillId="3" borderId="0" xfId="1" applyFont="1" applyFill="1"/>
    <xf numFmtId="0" fontId="3" fillId="0" borderId="0" xfId="0" applyFont="1" applyFill="1"/>
    <xf numFmtId="164" fontId="3" fillId="3" borderId="4" xfId="1" applyNumberFormat="1" applyFont="1" applyFill="1" applyBorder="1"/>
    <xf numFmtId="164" fontId="3" fillId="3" borderId="5" xfId="1" applyNumberFormat="1" applyFont="1" applyFill="1" applyBorder="1"/>
    <xf numFmtId="165" fontId="3" fillId="3" borderId="1" xfId="1" applyNumberFormat="1" applyFont="1" applyFill="1" applyBorder="1"/>
    <xf numFmtId="165" fontId="3" fillId="3" borderId="2" xfId="1" applyNumberFormat="1" applyFont="1" applyFill="1" applyBorder="1"/>
    <xf numFmtId="43" fontId="3" fillId="3" borderId="0" xfId="3" applyNumberFormat="1" applyFont="1" applyFill="1"/>
    <xf numFmtId="43" fontId="3" fillId="0" borderId="0" xfId="1" applyNumberFormat="1" applyFont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64" formatCode="_-* #,##0.00_-;\-* #,##0.00_-;_-* &quot;-&quot;??_-;_-@_-"/>
      <fill>
        <patternFill patternType="solid">
          <fgColor indexed="64"/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65" formatCode="_-* #,##0_-;\-* #,##0_-;_-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65" formatCode="_-* #,##0_-;\-* #,##0_-;_-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</dxfs>
  <tableStyles count="0" defaultTableStyle="TableStyleMedium2" defaultPivotStyle="PivotStyleLight16"/>
  <colors>
    <mruColors>
      <color rgb="FFFFFFCC"/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CF8893-13C3-4B9F-BB54-C22894B7C5A8}" name="TaxTable" displayName="TaxTable" ref="B6:G11" totalsRowShown="0" headerRowDxfId="15" dataDxfId="14" dataCellStyle="Comma">
  <autoFilter ref="B6:G11" xr:uid="{16CF8893-13C3-4B9F-BB54-C22894B7C5A8}"/>
  <tableColumns count="6">
    <tableColumn id="1" xr3:uid="{AD035517-2CB2-4BE9-B885-F2D03B56D12E}" name="From" dataDxfId="13" dataCellStyle="Comma"/>
    <tableColumn id="2" xr3:uid="{6BC5B7D2-8F78-4A4D-8AB5-EB53498D4937}" name="To" dataDxfId="12" dataCellStyle="Comma"/>
    <tableColumn id="3" xr3:uid="{5B8177EE-F194-41BD-9620-8EDCB2923B2B}" name="Rates" dataDxfId="11" dataCellStyle="Percent"/>
    <tableColumn id="5" xr3:uid="{39DD3607-B51C-4AB0-B2D3-D0A429234F8C}" name="Diffs" dataDxfId="10" dataCellStyle="Comma">
      <calculatedColumnFormula>IF(ISNUMBER($D6),$D6*($C6-$B6)+$E6,0)</calculatedColumnFormula>
    </tableColumn>
    <tableColumn id="4" xr3:uid="{87EE2581-4129-4696-BB57-710E73ACF6D7}" name="Add" dataDxfId="9" dataCellStyle="Currency">
      <calculatedColumnFormula>IF(ISNUMBER($F6),$E7-$D7*$B7,0)</calculatedColumnFormula>
    </tableColumn>
    <tableColumn id="6" xr3:uid="{06C0D40E-0F12-47E6-AFBF-31C6886BD2C7}" name="Net" dataDxfId="8" dataCellStyle="Comma">
      <calculatedColumnFormula>$B7*(1-$D7)-$F7</calculatedColumnFormula>
    </tableColumn>
  </tableColumns>
  <tableStyleInfo name="TableStyleLight13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8E49354-9FEE-48D1-AB29-3D02AE76ECF4}" name="Deduction" displayName="Deduction" ref="B16:C21" totalsRowShown="0" headerRowDxfId="7" dataDxfId="6">
  <autoFilter ref="B16:C21" xr:uid="{68E49354-9FEE-48D1-AB29-3D02AE76ECF4}"/>
  <tableColumns count="2">
    <tableColumn id="1" xr3:uid="{B9458F8B-1F49-4E47-B4F6-A31B5A675161}" name="Name" dataDxfId="5" dataCellStyle="Percent"/>
    <tableColumn id="2" xr3:uid="{A0DE4421-F14F-4801-8EC4-94F575525E11}" name="Rates" dataDxfId="4" dataCellStyle="Percent"/>
  </tableColumns>
  <tableStyleInfo name="TableStyleLight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22B26D-3DF7-479A-84AB-CE0BCFE51B99}" name="Contribution" displayName="Contribution" ref="B26:C31" totalsRowShown="0" headerRowDxfId="3" dataDxfId="2">
  <autoFilter ref="B26:C31" xr:uid="{3622B26D-3DF7-479A-84AB-CE0BCFE51B99}"/>
  <tableColumns count="2">
    <tableColumn id="1" xr3:uid="{946CDA04-916B-4CAA-830C-8FF10ED2287B}" name="Name" dataDxfId="1"/>
    <tableColumn id="2" xr3:uid="{20269BBB-80A4-4AB2-8C4A-2F6A9545D2C1}" name="Rates" dataDxfId="0" dataCellStyle="Percent"/>
  </tableColumns>
  <tableStyleInfo name="TableStyleLight9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FE53D-54A3-4F62-A125-C89D60069DA3}">
  <dimension ref="B2:K31"/>
  <sheetViews>
    <sheetView topLeftCell="A24" workbookViewId="0">
      <selection activeCell="I11" sqref="I11"/>
    </sheetView>
  </sheetViews>
  <sheetFormatPr defaultRowHeight="15"/>
  <cols>
    <col min="1" max="1" width="9.140625" style="2"/>
    <col min="2" max="3" width="13.28515625" style="2" bestFit="1" customWidth="1"/>
    <col min="4" max="9" width="13.28515625" style="2" customWidth="1"/>
    <col min="10" max="11" width="13.28515625" style="2" bestFit="1" customWidth="1"/>
    <col min="12" max="16384" width="9.140625" style="2"/>
  </cols>
  <sheetData>
    <row r="2" spans="2:11">
      <c r="B2" s="7" t="s">
        <v>0</v>
      </c>
    </row>
    <row r="4" spans="2:11">
      <c r="B4" s="1" t="s">
        <v>1</v>
      </c>
    </row>
    <row r="5" spans="2:11">
      <c r="I5" s="5"/>
      <c r="J5" s="23"/>
      <c r="K5" s="5"/>
    </row>
    <row r="6" spans="2:11">
      <c r="B6" s="2" t="s">
        <v>2</v>
      </c>
      <c r="C6" s="2" t="s">
        <v>3</v>
      </c>
      <c r="D6" s="2" t="s">
        <v>4</v>
      </c>
      <c r="E6" s="3" t="s">
        <v>5</v>
      </c>
      <c r="F6" s="3" t="s">
        <v>6</v>
      </c>
      <c r="G6" s="3" t="s">
        <v>7</v>
      </c>
      <c r="H6" s="3"/>
      <c r="I6" s="3"/>
      <c r="K6" s="5"/>
    </row>
    <row r="7" spans="2:11">
      <c r="B7" s="13">
        <v>0</v>
      </c>
      <c r="C7" s="13">
        <v>270000</v>
      </c>
      <c r="D7" s="14">
        <v>0</v>
      </c>
      <c r="E7" s="16">
        <f t="shared" ref="E7:E11" si="0">IF(ISNUMBER($D6),$D6*($C6-$B6)+$E6,0)</f>
        <v>0</v>
      </c>
      <c r="F7" s="22">
        <f t="shared" ref="F7:F11" si="1">IF(ISNUMBER($F6),$E7-$D7*$B7,0)</f>
        <v>0</v>
      </c>
      <c r="G7" s="16">
        <f t="shared" ref="G7:G11" si="2">$B7*(1-$D7)-$F7</f>
        <v>0</v>
      </c>
      <c r="H7" s="5"/>
      <c r="I7" s="5"/>
      <c r="K7" s="5"/>
    </row>
    <row r="8" spans="2:11">
      <c r="B8" s="13">
        <v>270000</v>
      </c>
      <c r="C8" s="13">
        <v>520000</v>
      </c>
      <c r="D8" s="14">
        <v>0.08</v>
      </c>
      <c r="E8" s="16">
        <f t="shared" si="0"/>
        <v>0</v>
      </c>
      <c r="F8" s="22">
        <f t="shared" si="1"/>
        <v>-21600</v>
      </c>
      <c r="G8" s="16">
        <f t="shared" si="2"/>
        <v>270000</v>
      </c>
      <c r="H8" s="5"/>
      <c r="I8" s="4"/>
    </row>
    <row r="9" spans="2:11">
      <c r="B9" s="13">
        <v>520000</v>
      </c>
      <c r="C9" s="13">
        <v>760000</v>
      </c>
      <c r="D9" s="14">
        <v>0.2</v>
      </c>
      <c r="E9" s="16">
        <f t="shared" si="0"/>
        <v>20000</v>
      </c>
      <c r="F9" s="22">
        <f t="shared" si="1"/>
        <v>-84000</v>
      </c>
      <c r="G9" s="16">
        <f t="shared" si="2"/>
        <v>500000</v>
      </c>
      <c r="H9" s="5"/>
      <c r="I9" s="4"/>
      <c r="K9" s="6"/>
    </row>
    <row r="10" spans="2:11">
      <c r="B10" s="13">
        <v>760000</v>
      </c>
      <c r="C10" s="13">
        <v>1000000</v>
      </c>
      <c r="D10" s="14">
        <v>0.25</v>
      </c>
      <c r="E10" s="16">
        <f t="shared" si="0"/>
        <v>68000</v>
      </c>
      <c r="F10" s="22">
        <f t="shared" si="1"/>
        <v>-122000</v>
      </c>
      <c r="G10" s="16">
        <f t="shared" si="2"/>
        <v>692000</v>
      </c>
      <c r="H10" s="5"/>
      <c r="I10" s="4"/>
    </row>
    <row r="11" spans="2:11">
      <c r="B11" s="13">
        <v>1000000</v>
      </c>
      <c r="C11" s="15" t="s">
        <v>8</v>
      </c>
      <c r="D11" s="14">
        <v>0.3</v>
      </c>
      <c r="E11" s="16">
        <f t="shared" si="0"/>
        <v>128000</v>
      </c>
      <c r="F11" s="22">
        <f t="shared" si="1"/>
        <v>-172000</v>
      </c>
      <c r="G11" s="16">
        <f t="shared" si="2"/>
        <v>872000</v>
      </c>
      <c r="H11" s="5"/>
      <c r="I11" s="4"/>
    </row>
    <row r="14" spans="2:11">
      <c r="B14" s="1" t="s">
        <v>9</v>
      </c>
    </row>
    <row r="16" spans="2:11">
      <c r="B16" s="2" t="s">
        <v>10</v>
      </c>
      <c r="C16" s="2" t="s">
        <v>4</v>
      </c>
    </row>
    <row r="17" spans="2:3">
      <c r="B17" s="14" t="s">
        <v>11</v>
      </c>
      <c r="C17" s="14">
        <v>0.1</v>
      </c>
    </row>
    <row r="18" spans="2:3">
      <c r="B18" s="14"/>
      <c r="C18" s="14"/>
    </row>
    <row r="19" spans="2:3">
      <c r="B19" s="14"/>
      <c r="C19" s="14"/>
    </row>
    <row r="20" spans="2:3">
      <c r="B20" s="14"/>
      <c r="C20" s="14"/>
    </row>
    <row r="21" spans="2:3">
      <c r="B21" s="14"/>
      <c r="C21" s="14"/>
    </row>
    <row r="24" spans="2:3">
      <c r="B24" s="1" t="s">
        <v>12</v>
      </c>
    </row>
    <row r="26" spans="2:3">
      <c r="B26" s="2" t="s">
        <v>10</v>
      </c>
      <c r="C26" s="2" t="s">
        <v>4</v>
      </c>
    </row>
    <row r="27" spans="2:3">
      <c r="B27" s="17" t="s">
        <v>11</v>
      </c>
      <c r="C27" s="14">
        <v>0.1</v>
      </c>
    </row>
    <row r="28" spans="2:3">
      <c r="B28" s="17" t="s">
        <v>13</v>
      </c>
      <c r="C28" s="14">
        <v>5.0000000000000001E-3</v>
      </c>
    </row>
    <row r="29" spans="2:3">
      <c r="B29" s="17" t="s">
        <v>14</v>
      </c>
      <c r="C29" s="14">
        <v>3.5000000000000003E-2</v>
      </c>
    </row>
    <row r="30" spans="2:3">
      <c r="B30" s="17"/>
      <c r="C30" s="14"/>
    </row>
    <row r="31" spans="2:3">
      <c r="B31" s="17"/>
      <c r="C31" s="14"/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DDFC1-17FE-4641-8346-6D81BCDC418E}">
  <dimension ref="B2:K7"/>
  <sheetViews>
    <sheetView tabSelected="1" workbookViewId="0">
      <selection activeCell="D9" sqref="D9"/>
    </sheetView>
  </sheetViews>
  <sheetFormatPr defaultRowHeight="15"/>
  <cols>
    <col min="1" max="11" width="13.7109375" style="2" customWidth="1"/>
    <col min="12" max="16" width="12.7109375" style="2" customWidth="1"/>
    <col min="17" max="16384" width="9.140625" style="2"/>
  </cols>
  <sheetData>
    <row r="2" spans="2:11">
      <c r="B2" s="1" t="s">
        <v>15</v>
      </c>
      <c r="C2" s="1"/>
    </row>
    <row r="4" spans="2:11"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 t="s">
        <v>22</v>
      </c>
      <c r="I4" s="8" t="s">
        <v>13</v>
      </c>
      <c r="J4" s="8" t="s">
        <v>14</v>
      </c>
      <c r="K4" s="8" t="s">
        <v>23</v>
      </c>
    </row>
    <row r="5" spans="2:11">
      <c r="B5" s="20" t="s">
        <v>21</v>
      </c>
      <c r="C5" s="10"/>
      <c r="D5" s="9">
        <f>(INDEX(TaxTable[],MATCH($C5,MinNet,1),5)+$C5)/(1-INDEX(TaxTable[],MATCH($C5,MinNet,1),3))/(1-INDEX(Deduction[],1,2))</f>
        <v>0</v>
      </c>
      <c r="E5" s="9">
        <f>INDEX(Deduction[],1,2)*$D5</f>
        <v>0</v>
      </c>
      <c r="F5" s="9">
        <f>INDEX(TaxTable[],MATCH($D5*(1-INDEX(Deduction[],1,2)),TaxFrom,1),3)*$D5*(1-INDEX(Deduction[],1,2))+INDEX(TaxTable[],MATCH($D5*(1-INDEX(Deduction[],1,2)),TaxFrom,1),5)</f>
        <v>0</v>
      </c>
      <c r="G5" s="9">
        <f>$C5</f>
        <v>0</v>
      </c>
      <c r="H5" s="9">
        <f>$D5*INDEX(Contribution[],1,2)</f>
        <v>0</v>
      </c>
      <c r="I5" s="9">
        <f>$D5*INDEX(Contribution[],2,2)</f>
        <v>0</v>
      </c>
      <c r="J5" s="9">
        <f>$D5*INDEX(Contribution[],3,2)</f>
        <v>0</v>
      </c>
      <c r="K5" s="18">
        <f>$D5+SUM($H5:J5)</f>
        <v>0</v>
      </c>
    </row>
    <row r="6" spans="2:11">
      <c r="B6" s="20" t="s">
        <v>18</v>
      </c>
      <c r="C6" s="10"/>
      <c r="D6" s="9">
        <f>$C6</f>
        <v>0</v>
      </c>
      <c r="E6" s="9">
        <f>INDEX(Deduction[],1,2)*$D6</f>
        <v>0</v>
      </c>
      <c r="F6" s="9">
        <f>INDEX(TaxTable[],MATCH($D6*(1-INDEX(Deduction[],1,2)),TaxFrom,1),3)*$D6*(1-INDEX(Deduction[],1,2))+INDEX(TaxTable[],MATCH($D6*(1-INDEX(Deduction[],1,2)),TaxFrom,1),5)</f>
        <v>0</v>
      </c>
      <c r="G6" s="9">
        <f>$D6-SUM($E6:$F6)</f>
        <v>0</v>
      </c>
      <c r="H6" s="9">
        <f>$D6*INDEX(Contribution[],1,2)</f>
        <v>0</v>
      </c>
      <c r="I6" s="9">
        <f>$D6*INDEX(Contribution[],2,2)</f>
        <v>0</v>
      </c>
      <c r="J6" s="9">
        <f>$D6*INDEX(Contribution[],3,2)</f>
        <v>0</v>
      </c>
      <c r="K6" s="18">
        <f>$D6+SUM($H6:J6)</f>
        <v>0</v>
      </c>
    </row>
    <row r="7" spans="2:11">
      <c r="B7" s="21" t="s">
        <v>23</v>
      </c>
      <c r="C7" s="12"/>
      <c r="D7" s="11">
        <f>$C7/(1+SUM(Contribution[Rates]))</f>
        <v>0</v>
      </c>
      <c r="E7" s="11">
        <f>INDEX(Deduction[],1,2)*$D7</f>
        <v>0</v>
      </c>
      <c r="F7" s="11">
        <f>INDEX(TaxTable[],MATCH($D7*(1-INDEX(Deduction[],1,2)),TaxFrom,1),3)*$D7*(1-INDEX(Deduction[],1,2))+INDEX(TaxTable[],MATCH($D7*(1-INDEX(Deduction[],1,2)),TaxFrom,1),5)</f>
        <v>0</v>
      </c>
      <c r="G7" s="11">
        <f>$D7-SUM($E7:$F7)</f>
        <v>0</v>
      </c>
      <c r="H7" s="11">
        <f>$D7*INDEX(Contribution[],1,2)</f>
        <v>0</v>
      </c>
      <c r="I7" s="11">
        <f>$D7*INDEX(Contribution[],2,2)</f>
        <v>0</v>
      </c>
      <c r="J7" s="11">
        <f>$D7*INDEX(Contribution[],3,2)</f>
        <v>0</v>
      </c>
      <c r="K7" s="19">
        <f>$C7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Musa Steven</cp:lastModifiedBy>
  <cp:revision/>
  <dcterms:created xsi:type="dcterms:W3CDTF">2024-07-26T13:33:16Z</dcterms:created>
  <dcterms:modified xsi:type="dcterms:W3CDTF">2025-04-20T18:55:57Z</dcterms:modified>
  <cp:category/>
  <cp:contentStatus/>
</cp:coreProperties>
</file>