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C:\VCS\2021.2\Demos.ASP\AspNetCoreDemos.OfficeFileAPI\Documents\"/>
    </mc:Choice>
  </mc:AlternateContent>
  <xr:revisionPtr revIDLastSave="0" documentId="13_ncr:1_{1B97D611-0EF9-41EE-B0DE-A8CEF5E0DC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reakeven Analysis" sheetId="1" r:id="rId1"/>
  </sheets>
  <definedNames>
    <definedName name="Breakeven_point">'Breakeven Analysis'!$C$33</definedName>
    <definedName name="Company_name">'Breakeven Analysis'!$B$2</definedName>
    <definedName name="Fixed_costs">'Breakeven Analysis'!$C$23:$C$27</definedName>
    <definedName name="Gross_margin">'Breakeven Analysis'!$C$20</definedName>
    <definedName name="Net_profit">'Breakeven Analysis'!$C$30</definedName>
    <definedName name="Sales_price_unit">'Breakeven Analysis'!$C$6</definedName>
    <definedName name="Sales_volume_units">'Breakeven Analysis'!$C$7</definedName>
    <definedName name="TemplatePrintArea">'Breakeven Analysis'!$B$1:$F$6</definedName>
    <definedName name="Total_fixed">'Breakeven Analysis'!$C$28</definedName>
    <definedName name="Total_Sales">'Breakeven Analysis'!$C$8</definedName>
    <definedName name="Total_variable">'Breakeven Analysis'!$C$17</definedName>
    <definedName name="Unit_contrib_margin">'Breakeven Analysis'!$C$19</definedName>
    <definedName name="Variable_cost_unit">'Breakeven Analysis'!$C$16</definedName>
    <definedName name="Variable_costs_unit">'Breakeven Analysis'!$C$11:$C$15</definedName>
    <definedName name="Variable_Unit_Cost">'Breakeven Analysis'!$C$16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1" l="1"/>
  <c r="M41" i="1" s="1"/>
  <c r="L37" i="1"/>
  <c r="L41" i="1" s="1"/>
  <c r="K37" i="1"/>
  <c r="J37" i="1"/>
  <c r="I37" i="1"/>
  <c r="H37" i="1"/>
  <c r="H41" i="1" s="1"/>
  <c r="G37" i="1"/>
  <c r="G41" i="1" s="1"/>
  <c r="F37" i="1"/>
  <c r="E37" i="1"/>
  <c r="E41" i="1" s="1"/>
  <c r="D37" i="1"/>
  <c r="C37" i="1"/>
  <c r="M36" i="1"/>
  <c r="L36" i="1"/>
  <c r="K36" i="1"/>
  <c r="J36" i="1"/>
  <c r="I36" i="1"/>
  <c r="H36" i="1"/>
  <c r="G36" i="1"/>
  <c r="F36" i="1"/>
  <c r="E36" i="1"/>
  <c r="D36" i="1"/>
  <c r="C36" i="1"/>
  <c r="C28" i="1"/>
  <c r="I38" i="1" s="1"/>
  <c r="C16" i="1"/>
  <c r="F39" i="1" s="1"/>
  <c r="C8" i="1"/>
  <c r="K41" i="1" l="1"/>
  <c r="C41" i="1"/>
  <c r="D41" i="1"/>
  <c r="F41" i="1"/>
  <c r="I41" i="1"/>
  <c r="J41" i="1"/>
  <c r="H42" i="1"/>
  <c r="J38" i="1"/>
  <c r="J40" i="1" s="1"/>
  <c r="J42" i="1" s="1"/>
  <c r="G39" i="1"/>
  <c r="C38" i="1"/>
  <c r="C40" i="1" s="1"/>
  <c r="C42" i="1" s="1"/>
  <c r="K38" i="1"/>
  <c r="H39" i="1"/>
  <c r="C19" i="1"/>
  <c r="C33" i="1" s="1"/>
  <c r="D38" i="1"/>
  <c r="L38" i="1"/>
  <c r="I39" i="1"/>
  <c r="I40" i="1" s="1"/>
  <c r="I42" i="1" s="1"/>
  <c r="E38" i="1"/>
  <c r="E40" i="1" s="1"/>
  <c r="E42" i="1" s="1"/>
  <c r="M38" i="1"/>
  <c r="M40" i="1" s="1"/>
  <c r="M42" i="1" s="1"/>
  <c r="J39" i="1"/>
  <c r="F38" i="1"/>
  <c r="F40" i="1" s="1"/>
  <c r="F42" i="1" s="1"/>
  <c r="C39" i="1"/>
  <c r="K39" i="1"/>
  <c r="C17" i="1"/>
  <c r="C20" i="1" s="1"/>
  <c r="C30" i="1" s="1"/>
  <c r="G38" i="1"/>
  <c r="D39" i="1"/>
  <c r="L39" i="1"/>
  <c r="H38" i="1"/>
  <c r="H40" i="1" s="1"/>
  <c r="E39" i="1"/>
  <c r="M39" i="1"/>
  <c r="G40" i="1" l="1"/>
  <c r="G42" i="1" s="1"/>
  <c r="L40" i="1"/>
  <c r="L42" i="1" s="1"/>
  <c r="D40" i="1"/>
  <c r="D42" i="1" s="1"/>
  <c r="K40" i="1"/>
  <c r="K42" i="1" s="1"/>
</calcChain>
</file>

<file path=xl/sharedStrings.xml><?xml version="1.0" encoding="utf-8"?>
<sst xmlns="http://schemas.openxmlformats.org/spreadsheetml/2006/main" count="34" uniqueCount="30">
  <si>
    <t>BREAKEVEN ANALYSIS</t>
  </si>
  <si>
    <t>Developer Express Inc.</t>
  </si>
  <si>
    <t>Amounts shown in U.S. dollars</t>
  </si>
  <si>
    <t>SALES</t>
  </si>
  <si>
    <t>Sales price per unit</t>
  </si>
  <si>
    <t>Sales volume per period (units)</t>
  </si>
  <si>
    <t>Total sales</t>
  </si>
  <si>
    <t>VARIABLE COSTS</t>
  </si>
  <si>
    <t>Commission per unit</t>
  </si>
  <si>
    <t>Direct material per unit</t>
  </si>
  <si>
    <t>Shipping per unit</t>
  </si>
  <si>
    <t>Supplies per unit</t>
  </si>
  <si>
    <t>Other variable costs per unit</t>
  </si>
  <si>
    <t>Variable costs per unit</t>
  </si>
  <si>
    <t>Total variable costs</t>
  </si>
  <si>
    <t>Unit contribution margin</t>
  </si>
  <si>
    <t>Gross margin</t>
  </si>
  <si>
    <t>FIXED COSTS PER PERIOD</t>
  </si>
  <si>
    <t>Administrative costs</t>
  </si>
  <si>
    <t>Insurance</t>
  </si>
  <si>
    <t>Property tax</t>
  </si>
  <si>
    <t>Rent</t>
  </si>
  <si>
    <t>Other fixed costs</t>
  </si>
  <si>
    <t>Total fixed costs per period</t>
  </si>
  <si>
    <t>Net profit (loss)</t>
  </si>
  <si>
    <t>Results breakeven point (units):</t>
  </si>
  <si>
    <t>SALES VOLUME ANALYSIS:</t>
  </si>
  <si>
    <t>Fixed costs per period</t>
  </si>
  <si>
    <t>Variable costs</t>
  </si>
  <si>
    <t>Total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</si>
</sst>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#,##0_ ;[Red]\-#,##0\ "/>
    <numFmt numFmtId="165" formatCode="#,##0.00_ ;[Red]\-#,##0.00\ "/>
  </numFmts>
  <fonts count="14" x14ac:knownFonts="1">
    <font>
      <sz val="10"/>
      <color theme="1" tint="0.1498764000366222"/>
      <name val="Calibri"/>
      <family val="1"/>
      <scheme val="minor"/>
    </font>
    <font>
      <sz val="10"/>
      <color theme="1" tint="0.1498764000366222"/>
      <name val="Segoe UI"/>
      <charset val="204"/>
    </font>
    <font>
      <sz val="36"/>
      <color theme="4" tint="-0.24994659260841701"/>
      <name val="Segoe UI"/>
      <charset val="204"/>
    </font>
    <font>
      <b/>
      <sz val="16"/>
      <color rgb="FF4E4E4E"/>
      <name val="Segoe UI"/>
      <charset val="204"/>
    </font>
    <font>
      <sz val="16"/>
      <color theme="3"/>
      <name val="Segoe UI"/>
      <charset val="204"/>
    </font>
    <font>
      <i/>
      <sz val="8"/>
      <color rgb="FF272727"/>
      <name val="Segoe UI"/>
      <charset val="204"/>
    </font>
    <font>
      <b/>
      <sz val="11"/>
      <color theme="3"/>
      <name val="Segoe UI"/>
      <charset val="204"/>
    </font>
    <font>
      <sz val="10"/>
      <color rgb="FF272727"/>
      <name val="Segoe UI"/>
      <charset val="204"/>
    </font>
    <font>
      <b/>
      <sz val="12"/>
      <color rgb="FF4E4E4E"/>
      <name val="Segoe UI"/>
      <charset val="204"/>
    </font>
    <font>
      <b/>
      <sz val="12"/>
      <color theme="1" tint="0.1498764000366222"/>
      <name val="Segoe UI"/>
      <charset val="204"/>
    </font>
    <font>
      <sz val="36"/>
      <color theme="4" tint="-0.24994659260841701"/>
      <name val="Cambria"/>
      <family val="1"/>
      <charset val="204"/>
      <scheme val="major"/>
    </font>
    <font>
      <sz val="16"/>
      <color theme="3"/>
      <name val="Cambria"/>
      <family val="1"/>
      <charset val="204"/>
      <scheme val="major"/>
    </font>
    <font>
      <b/>
      <sz val="11"/>
      <color theme="3"/>
      <name val="Cambria"/>
      <family val="1"/>
      <charset val="204"/>
      <scheme val="major"/>
    </font>
    <font>
      <sz val="40"/>
      <color theme="1" tint="0.249977111117893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rgb="FFD2D2D2"/>
      </bottom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0" fillId="0" borderId="2" applyNumberFormat="0" applyFill="0" applyProtection="0">
      <alignment vertical="center"/>
    </xf>
    <xf numFmtId="0" fontId="11" fillId="0" borderId="0" applyNumberFormat="0" applyFill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1" applyFont="1" applyBorder="1" applyAlignment="1"/>
    <xf numFmtId="0" fontId="3" fillId="0" borderId="0" xfId="1" applyFont="1" applyBorder="1" applyAlignment="1"/>
    <xf numFmtId="0" fontId="2" fillId="0" borderId="0" xfId="1" applyFont="1" applyBorder="1">
      <alignment vertical="center"/>
    </xf>
    <xf numFmtId="0" fontId="4" fillId="0" borderId="0" xfId="2" applyFont="1"/>
    <xf numFmtId="0" fontId="5" fillId="0" borderId="1" xfId="0" applyFont="1" applyBorder="1"/>
    <xf numFmtId="0" fontId="1" fillId="0" borderId="1" xfId="0" applyFont="1" applyBorder="1"/>
    <xf numFmtId="0" fontId="3" fillId="0" borderId="0" xfId="3" applyFont="1" applyBorder="1"/>
    <xf numFmtId="0" fontId="6" fillId="0" borderId="0" xfId="3" applyFont="1" applyBorder="1"/>
    <xf numFmtId="0" fontId="7" fillId="0" borderId="0" xfId="0" applyFont="1"/>
    <xf numFmtId="8" fontId="7" fillId="0" borderId="0" xfId="0" applyNumberFormat="1" applyFont="1"/>
    <xf numFmtId="164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165" fontId="8" fillId="0" borderId="0" xfId="0" applyNumberFormat="1" applyFont="1"/>
    <xf numFmtId="8" fontId="3" fillId="0" borderId="1" xfId="0" applyNumberFormat="1" applyFont="1" applyBorder="1"/>
    <xf numFmtId="0" fontId="1" fillId="0" borderId="0" xfId="0" applyFont="1" applyBorder="1"/>
    <xf numFmtId="0" fontId="9" fillId="2" borderId="0" xfId="0" applyFont="1" applyFill="1" applyBorder="1"/>
    <xf numFmtId="38" fontId="1" fillId="0" borderId="0" xfId="0" applyNumberFormat="1" applyFont="1" applyBorder="1"/>
    <xf numFmtId="38" fontId="1" fillId="2" borderId="0" xfId="0" applyNumberFormat="1" applyFont="1" applyFill="1" applyBorder="1"/>
    <xf numFmtId="8" fontId="1" fillId="0" borderId="0" xfId="0" applyNumberFormat="1" applyFont="1" applyBorder="1"/>
    <xf numFmtId="8" fontId="1" fillId="2" borderId="0" xfId="0" applyNumberFormat="1" applyFont="1" applyFill="1" applyBorder="1"/>
    <xf numFmtId="0" fontId="13" fillId="0" borderId="0" xfId="1" applyFont="1" applyBorder="1" applyAlignment="1"/>
  </cellXfs>
  <cellStyles count="5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0"/>
  <tableStyles count="0" defaultTableStyle="TableStyleMedium2"/>
  <colors>
    <mruColors>
      <color rgb="FFD2D2D2"/>
      <color rgb="FFFBFBFB"/>
      <color rgb="FF4E4E4E"/>
      <color rgb="FF272727"/>
      <color rgb="FF00FFFF"/>
      <color rgb="FF600080"/>
      <color rgb="FFA0E0E0"/>
      <color rgb="FFFFFFC0"/>
      <color rgb="FF8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baseline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n-US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Breakeven Analysis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'Breakeven Analysis'!$B$38</c:f>
              <c:strCache>
                <c:ptCount val="1"/>
                <c:pt idx="0">
                  <c:v>Fixed costs per period</c:v>
                </c:pt>
              </c:strCache>
            </c:strRef>
          </c:tx>
          <c:marker>
            <c:symbol val="none"/>
          </c:marker>
          <c:cat>
            <c:numRef>
              <c:f>'Breakeven Analysis'!$C$36:$M$36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'Breakeven Analysis'!$C$38:$M$38</c:f>
              <c:numCache>
                <c:formatCode>"$"#,##0.00_);[Red]\("$"#,##0.00\)</c:formatCode>
                <c:ptCount val="11"/>
                <c:pt idx="0">
                  <c:v>37550</c:v>
                </c:pt>
                <c:pt idx="1">
                  <c:v>37550</c:v>
                </c:pt>
                <c:pt idx="2">
                  <c:v>37550</c:v>
                </c:pt>
                <c:pt idx="3">
                  <c:v>37550</c:v>
                </c:pt>
                <c:pt idx="4">
                  <c:v>37550</c:v>
                </c:pt>
                <c:pt idx="5">
                  <c:v>37550</c:v>
                </c:pt>
                <c:pt idx="6">
                  <c:v>37550</c:v>
                </c:pt>
                <c:pt idx="7">
                  <c:v>37550</c:v>
                </c:pt>
                <c:pt idx="8">
                  <c:v>37550</c:v>
                </c:pt>
                <c:pt idx="9">
                  <c:v>37550</c:v>
                </c:pt>
                <c:pt idx="10">
                  <c:v>37550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B-4CCD-9494-ADEBAB39CCE8}"/>
            </c:ext>
          </c:extLst>
        </c:ser>
        <c:ser>
          <c:idx val="1"/>
          <c:order val="1"/>
          <c:tx>
            <c:strRef>
              <c:f>'Breakeven Analysis'!$B$40</c:f>
              <c:strCache>
                <c:ptCount val="1"/>
                <c:pt idx="0">
                  <c:v>Total costs</c:v>
                </c:pt>
              </c:strCache>
            </c:strRef>
          </c:tx>
          <c:marker>
            <c:symbol val="none"/>
          </c:marker>
          <c:cat>
            <c:numRef>
              <c:f>'Breakeven Analysis'!$C$36:$M$36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'Breakeven Analysis'!$C$40:$M$40</c:f>
              <c:numCache>
                <c:formatCode>"$"#,##0.00_);[Red]\("$"#,##0.00\)</c:formatCode>
                <c:ptCount val="11"/>
                <c:pt idx="0">
                  <c:v>37550</c:v>
                </c:pt>
                <c:pt idx="1">
                  <c:v>47610</c:v>
                </c:pt>
                <c:pt idx="2">
                  <c:v>57670</c:v>
                </c:pt>
                <c:pt idx="3">
                  <c:v>67730</c:v>
                </c:pt>
                <c:pt idx="4">
                  <c:v>77790</c:v>
                </c:pt>
                <c:pt idx="5">
                  <c:v>87850</c:v>
                </c:pt>
                <c:pt idx="6">
                  <c:v>97910</c:v>
                </c:pt>
                <c:pt idx="7">
                  <c:v>107970</c:v>
                </c:pt>
                <c:pt idx="8">
                  <c:v>118030</c:v>
                </c:pt>
                <c:pt idx="9">
                  <c:v>128090.00000000001</c:v>
                </c:pt>
                <c:pt idx="10">
                  <c:v>138150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B-4CCD-9494-ADEBAB39CCE8}"/>
            </c:ext>
          </c:extLst>
        </c:ser>
        <c:ser>
          <c:idx val="2"/>
          <c:order val="2"/>
          <c:tx>
            <c:strRef>
              <c:f>'Breakeven Analysis'!$B$41</c:f>
              <c:strCache>
                <c:ptCount val="1"/>
                <c:pt idx="0">
                  <c:v>Total sales</c:v>
                </c:pt>
              </c:strCache>
            </c:strRef>
          </c:tx>
          <c:marker>
            <c:symbol val="none"/>
          </c:marker>
          <c:cat>
            <c:numRef>
              <c:f>'Breakeven Analysis'!$C$36:$M$36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'Breakeven Analysis'!$C$41:$M$41</c:f>
              <c:numCache>
                <c:formatCode>"$"#,##0.00_);[Red]\("$"#,##0.00\)</c:formatCode>
                <c:ptCount val="11"/>
                <c:pt idx="0">
                  <c:v>0</c:v>
                </c:pt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  <c:pt idx="4">
                  <c:v>60000</c:v>
                </c:pt>
                <c:pt idx="5">
                  <c:v>75000</c:v>
                </c:pt>
                <c:pt idx="6">
                  <c:v>90000</c:v>
                </c:pt>
                <c:pt idx="7">
                  <c:v>105000</c:v>
                </c:pt>
                <c:pt idx="8">
                  <c:v>120000</c:v>
                </c:pt>
                <c:pt idx="9">
                  <c:v>135000</c:v>
                </c:pt>
                <c:pt idx="10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DB-4CCD-9494-ADEBAB39CCE8}"/>
            </c:ext>
          </c:extLst>
        </c:ser>
        <c:ser>
          <c:idx val="3"/>
          <c:order val="3"/>
          <c:tx>
            <c:strRef>
              <c:f>'Breakeven Analysis'!$B$42</c:f>
              <c:strCache>
                <c:ptCount val="1"/>
                <c:pt idx="0">
                  <c:v>Net profit (loss)</c:v>
                </c:pt>
              </c:strCache>
            </c:strRef>
          </c:tx>
          <c:marker>
            <c:symbol val="none"/>
          </c:marker>
          <c:cat>
            <c:numRef>
              <c:f>'Breakeven Analysis'!$C$36:$M$36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'Breakeven Analysis'!$C$42:$M$42</c:f>
              <c:numCache>
                <c:formatCode>"$"#,##0.00_);[Red]\("$"#,##0.00\)</c:formatCode>
                <c:ptCount val="11"/>
                <c:pt idx="0">
                  <c:v>-37550</c:v>
                </c:pt>
                <c:pt idx="1">
                  <c:v>-32610</c:v>
                </c:pt>
                <c:pt idx="2">
                  <c:v>-27670</c:v>
                </c:pt>
                <c:pt idx="3">
                  <c:v>-22730</c:v>
                </c:pt>
                <c:pt idx="4">
                  <c:v>-17790</c:v>
                </c:pt>
                <c:pt idx="5">
                  <c:v>-12850</c:v>
                </c:pt>
                <c:pt idx="6">
                  <c:v>-7910</c:v>
                </c:pt>
                <c:pt idx="7">
                  <c:v>-2970</c:v>
                </c:pt>
                <c:pt idx="8">
                  <c:v>1970</c:v>
                </c:pt>
                <c:pt idx="9">
                  <c:v>6909.9999999999854</c:v>
                </c:pt>
                <c:pt idx="10">
                  <c:v>11850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DB-4CCD-9494-ADEBAB39C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smooth val="0"/>
        <c:axId val="121227136"/>
        <c:axId val="121237504"/>
      </c:lineChart>
      <c:catAx>
        <c:axId val="12122713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Sales Volume (Units)</a:t>
                </a:r>
              </a:p>
            </c:rich>
          </c:tx>
          <c:overlay val="0"/>
        </c:title>
        <c:numFmt formatCode="#,##0_);[Red]\(#,##0\)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21237504"/>
        <c:crosses val="autoZero"/>
        <c:auto val="1"/>
        <c:lblAlgn val="ctr"/>
        <c:lblOffset val="100"/>
        <c:noMultiLvlLbl val="0"/>
      </c:catAx>
      <c:valAx>
        <c:axId val="1212375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Dollars</a:t>
                </a:r>
              </a:p>
            </c:rich>
          </c:tx>
          <c:overlay val="0"/>
        </c:title>
        <c:numFmt formatCode="&quot;$&quot;#,##0.00_);[Red]\(&quot;$&quot;#,##0.00\)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21227136"/>
        <c:crosses val="autoZero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baseline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n-US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Variable Costs per Unit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4317786693573"/>
          <c:y val="0.28428927063942"/>
          <c:w val="0.384987473487854"/>
          <c:h val="0.4972368180751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5A-4196-8B36-FA7C400BC1F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75A-4196-8B36-FA7C400BC1F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75A-4196-8B36-FA7C400BC1F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75A-4196-8B36-FA7C400BC1F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75A-4196-8B36-FA7C400BC1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'Breakeven Analysis'!$B$11:$B$15</c:f>
              <c:strCache>
                <c:ptCount val="5"/>
                <c:pt idx="0">
                  <c:v>Commission per unit</c:v>
                </c:pt>
                <c:pt idx="1">
                  <c:v>Direct material per unit</c:v>
                </c:pt>
                <c:pt idx="2">
                  <c:v>Shipping per unit</c:v>
                </c:pt>
                <c:pt idx="3">
                  <c:v>Supplies per unit</c:v>
                </c:pt>
                <c:pt idx="4">
                  <c:v>Other variable costs per unit</c:v>
                </c:pt>
              </c:strCache>
            </c:strRef>
          </c:cat>
          <c:val>
            <c:numRef>
              <c:f>'Breakeven Analysis'!$C$11:$C$15</c:f>
              <c:numCache>
                <c:formatCode>"$"#,##0.00_);[Red]\("$"#,##0.00\)</c:formatCode>
                <c:ptCount val="5"/>
                <c:pt idx="0">
                  <c:v>4</c:v>
                </c:pt>
                <c:pt idx="1">
                  <c:v>87</c:v>
                </c:pt>
                <c:pt idx="2">
                  <c:v>5</c:v>
                </c:pt>
                <c:pt idx="3">
                  <c:v>1.2</c:v>
                </c:pt>
                <c:pt idx="4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5A-4196-8B36-FA7C400BC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295275</xdr:colOff>
      <xdr:row>4</xdr:row>
      <xdr:rowOff>38100</xdr:rowOff>
    </xdr:from>
    <xdr:to>
      <xdr:col>13</xdr:col>
      <xdr:colOff>66675</xdr:colOff>
      <xdr:row>32</xdr:row>
      <xdr:rowOff>209550</xdr:rowOff>
    </xdr:to>
    <xdr:graphicFrame macro="">
      <xdr:nvGraphicFramePr>
        <xdr:cNvPr id="9" name="Breakeven Analysis" descr="The breakeven chart shows the sales volume level where total costs equal sales. The chart also plots fixed costs per period and net profit.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19050</xdr:colOff>
      <xdr:row>4</xdr:row>
      <xdr:rowOff>38100</xdr:rowOff>
    </xdr:from>
    <xdr:to>
      <xdr:col>7</xdr:col>
      <xdr:colOff>276225</xdr:colOff>
      <xdr:row>32</xdr:row>
      <xdr:rowOff>209550</xdr:rowOff>
    </xdr:to>
    <xdr:graphicFrame macro="">
      <xdr:nvGraphicFramePr>
        <xdr:cNvPr id="10" name="Variable Cost per Unit" descr="The Pie chart shows the breakdown of variable costs per unit in percentages.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/>
    <pageSetUpPr fitToPage="1"/>
  </sheetPr>
  <dimension ref="B1:P44"/>
  <sheetViews>
    <sheetView showGridLines="0" tabSelected="1" zoomScaleNormal="100" workbookViewId="0"/>
  </sheetViews>
  <sheetFormatPr defaultRowHeight="14.25" x14ac:dyDescent="0.25"/>
  <cols>
    <col min="1" max="1" width="2.28515625" style="1" customWidth="1"/>
    <col min="2" max="2" width="41" style="1" customWidth="1"/>
    <col min="3" max="3" width="18.7109375" style="1" customWidth="1"/>
    <col min="4" max="13" width="13.7109375" style="1" customWidth="1"/>
    <col min="14" max="15" width="9.140625" style="1"/>
    <col min="16" max="16" width="3.85546875" style="1" customWidth="1"/>
    <col min="17" max="16384" width="9.140625" style="1"/>
  </cols>
  <sheetData>
    <row r="1" spans="2:16" ht="57" x14ac:dyDescent="0.95">
      <c r="B1" s="23" t="s">
        <v>0</v>
      </c>
      <c r="C1" s="2"/>
      <c r="D1" s="2"/>
      <c r="E1" s="2"/>
      <c r="F1" s="2"/>
      <c r="G1" s="2"/>
      <c r="H1" s="2"/>
      <c r="I1" s="2"/>
      <c r="J1" s="2"/>
      <c r="K1" s="3" t="s">
        <v>1</v>
      </c>
      <c r="L1" s="2"/>
      <c r="M1" s="2"/>
      <c r="N1" s="4"/>
      <c r="O1" s="4"/>
      <c r="P1" s="4"/>
    </row>
    <row r="2" spans="2:16" ht="2.25" customHeight="1" x14ac:dyDescent="0.5">
      <c r="B2" s="5"/>
    </row>
    <row r="3" spans="2:16" ht="2.25" customHeight="1" x14ac:dyDescent="0.25"/>
    <row r="4" spans="2:16" ht="15" thickBot="1" x14ac:dyDescent="0.3">
      <c r="B4" s="6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2:16" ht="26.25" thickTop="1" x14ac:dyDescent="0.5">
      <c r="B5" s="8" t="s">
        <v>3</v>
      </c>
      <c r="C5" s="9"/>
    </row>
    <row r="6" spans="2:16" x14ac:dyDescent="0.25">
      <c r="B6" s="10" t="s">
        <v>4</v>
      </c>
      <c r="C6" s="11">
        <v>150</v>
      </c>
    </row>
    <row r="7" spans="2:16" x14ac:dyDescent="0.25">
      <c r="B7" s="10" t="s">
        <v>5</v>
      </c>
      <c r="C7" s="12">
        <v>1000</v>
      </c>
    </row>
    <row r="8" spans="2:16" ht="17.25" x14ac:dyDescent="0.3">
      <c r="B8" s="13" t="s">
        <v>6</v>
      </c>
      <c r="C8" s="14">
        <f>IF(OR(Sales_price_unit&lt;&gt;0,Sales_volume_units&lt;&gt;0),Sales_price_unit*Sales_volume_units,0)</f>
        <v>150000</v>
      </c>
    </row>
    <row r="9" spans="2:16" ht="5.25" customHeight="1" thickBot="1" x14ac:dyDescent="0.3">
      <c r="B9" s="7"/>
      <c r="C9" s="7"/>
    </row>
    <row r="10" spans="2:16" ht="26.25" thickTop="1" x14ac:dyDescent="0.5">
      <c r="B10" s="8" t="s">
        <v>7</v>
      </c>
      <c r="C10" s="9"/>
    </row>
    <row r="11" spans="2:16" x14ac:dyDescent="0.25">
      <c r="B11" s="10" t="s">
        <v>8</v>
      </c>
      <c r="C11" s="11">
        <v>4</v>
      </c>
    </row>
    <row r="12" spans="2:16" x14ac:dyDescent="0.25">
      <c r="B12" s="10" t="s">
        <v>9</v>
      </c>
      <c r="C12" s="11">
        <v>87</v>
      </c>
    </row>
    <row r="13" spans="2:16" x14ac:dyDescent="0.25">
      <c r="B13" s="10" t="s">
        <v>10</v>
      </c>
      <c r="C13" s="11">
        <v>5</v>
      </c>
    </row>
    <row r="14" spans="2:16" x14ac:dyDescent="0.25">
      <c r="B14" s="10" t="s">
        <v>11</v>
      </c>
      <c r="C14" s="11">
        <v>1.2</v>
      </c>
    </row>
    <row r="15" spans="2:16" x14ac:dyDescent="0.25">
      <c r="B15" s="10" t="s">
        <v>12</v>
      </c>
      <c r="C15" s="11">
        <v>3.4</v>
      </c>
    </row>
    <row r="16" spans="2:16" ht="17.25" x14ac:dyDescent="0.3">
      <c r="B16" s="13" t="s">
        <v>13</v>
      </c>
      <c r="C16" s="14">
        <f>IF(SUM(Variable_costs_unit),SUM(Variable_costs_unit),0)</f>
        <v>100.60000000000001</v>
      </c>
    </row>
    <row r="17" spans="2:3" ht="17.25" x14ac:dyDescent="0.3">
      <c r="B17" s="13" t="s">
        <v>14</v>
      </c>
      <c r="C17" s="14">
        <f>IF(Variable_Unit_Cost,Variable_Unit_Cost*Sales_volume_units,0)</f>
        <v>100600.00000000001</v>
      </c>
    </row>
    <row r="18" spans="2:3" ht="15" thickBot="1" x14ac:dyDescent="0.3">
      <c r="B18" s="7"/>
      <c r="C18" s="7"/>
    </row>
    <row r="19" spans="2:3" ht="18" thickTop="1" x14ac:dyDescent="0.3">
      <c r="B19" s="13" t="s">
        <v>15</v>
      </c>
      <c r="C19" s="15">
        <f>IF(Sales_price_unit&gt;0,MAX(0,Sales_price_unit-Variable_Unit_Cost),0)</f>
        <v>49.399999999999991</v>
      </c>
    </row>
    <row r="20" spans="2:3" ht="17.25" x14ac:dyDescent="0.3">
      <c r="B20" s="13" t="s">
        <v>16</v>
      </c>
      <c r="C20" s="14">
        <f>IF(OR(Total_Sales&lt;&gt;0,Total_variable&lt;&gt;0),Total_Sales-Total_variable,0)</f>
        <v>49399.999999999985</v>
      </c>
    </row>
    <row r="21" spans="2:3" ht="5.25" customHeight="1" thickBot="1" x14ac:dyDescent="0.55000000000000004">
      <c r="B21" s="7"/>
      <c r="C21" s="16"/>
    </row>
    <row r="22" spans="2:3" ht="26.25" thickTop="1" x14ac:dyDescent="0.5">
      <c r="B22" s="8" t="s">
        <v>17</v>
      </c>
      <c r="C22" s="9"/>
    </row>
    <row r="23" spans="2:3" x14ac:dyDescent="0.25">
      <c r="B23" s="10" t="s">
        <v>18</v>
      </c>
      <c r="C23" s="11">
        <v>15000</v>
      </c>
    </row>
    <row r="24" spans="2:3" x14ac:dyDescent="0.25">
      <c r="B24" s="10" t="s">
        <v>19</v>
      </c>
      <c r="C24" s="11">
        <v>12000</v>
      </c>
    </row>
    <row r="25" spans="2:3" x14ac:dyDescent="0.25">
      <c r="B25" s="10" t="s">
        <v>20</v>
      </c>
      <c r="C25" s="11">
        <v>1800</v>
      </c>
    </row>
    <row r="26" spans="2:3" x14ac:dyDescent="0.25">
      <c r="B26" s="10" t="s">
        <v>21</v>
      </c>
      <c r="C26" s="11">
        <v>8000</v>
      </c>
    </row>
    <row r="27" spans="2:3" x14ac:dyDescent="0.25">
      <c r="B27" s="10" t="s">
        <v>22</v>
      </c>
      <c r="C27" s="11">
        <v>750</v>
      </c>
    </row>
    <row r="28" spans="2:3" ht="17.25" x14ac:dyDescent="0.3">
      <c r="B28" s="13" t="s">
        <v>23</v>
      </c>
      <c r="C28" s="14">
        <f>IF(SUM(Fixed_costs)&lt;&gt;0,SUM(Fixed_costs),0)</f>
        <v>37550</v>
      </c>
    </row>
    <row r="29" spans="2:3" ht="5.25" customHeight="1" thickBot="1" x14ac:dyDescent="0.3">
      <c r="B29" s="7"/>
      <c r="C29" s="7"/>
    </row>
    <row r="30" spans="2:3" ht="18" thickTop="1" x14ac:dyDescent="0.3">
      <c r="B30" s="13" t="s">
        <v>24</v>
      </c>
      <c r="C30" s="14">
        <f>IF(OR(Gross_margin&lt;&gt;0,Total_fixed&lt;&gt;0),Gross_margin-Total_fixed,0)</f>
        <v>11849.999999999985</v>
      </c>
    </row>
    <row r="31" spans="2:3" ht="5.25" customHeight="1" thickBot="1" x14ac:dyDescent="0.3">
      <c r="B31" s="7"/>
      <c r="C31" s="7"/>
    </row>
    <row r="32" spans="2:3" ht="3.75" customHeight="1" thickTop="1" x14ac:dyDescent="0.5">
      <c r="B32" s="8"/>
      <c r="C32" s="9"/>
    </row>
    <row r="33" spans="2:13" ht="17.25" x14ac:dyDescent="0.3">
      <c r="B33" s="13" t="s">
        <v>25</v>
      </c>
      <c r="C33" s="15">
        <f>IF(AND(Unit_contrib_margin&gt;0,Total_fixed&gt;0),Total_fixed/Unit_contrib_margin,"-")</f>
        <v>760.12145748987871</v>
      </c>
    </row>
    <row r="34" spans="2:13" ht="3.75" customHeight="1" thickBot="1" x14ac:dyDescent="0.3">
      <c r="B34" s="7"/>
      <c r="C34" s="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2:13" ht="37.5" customHeight="1" thickTop="1" x14ac:dyDescent="0.5">
      <c r="B35" s="8" t="s">
        <v>26</v>
      </c>
    </row>
    <row r="36" spans="2:13" ht="17.25" x14ac:dyDescent="0.3">
      <c r="B36" s="18" t="s">
        <v>5</v>
      </c>
      <c r="C36" s="19">
        <f>IF(Sales_volume_units,Sales_volume_units*0,0)</f>
        <v>0</v>
      </c>
      <c r="D36" s="20">
        <f>IF(Sales_volume_units,Sales_volume_units*0.1,0)</f>
        <v>100</v>
      </c>
      <c r="E36" s="19">
        <f>IF(Sales_volume_units,Sales_volume_units*0.2,0)</f>
        <v>200</v>
      </c>
      <c r="F36" s="20">
        <f>IF(Sales_volume_units,Sales_volume_units*0.3,0)</f>
        <v>300</v>
      </c>
      <c r="G36" s="19">
        <f>IF(Sales_volume_units,Sales_volume_units*0.4,0)</f>
        <v>400</v>
      </c>
      <c r="H36" s="20">
        <f>IF(Sales_volume_units,Sales_volume_units*0.5,0)</f>
        <v>500</v>
      </c>
      <c r="I36" s="19">
        <f>IF(Sales_volume_units,Sales_volume_units*0.6,0)</f>
        <v>600</v>
      </c>
      <c r="J36" s="20">
        <f>IF(Sales_volume_units,Sales_volume_units*0.7,0)</f>
        <v>700</v>
      </c>
      <c r="K36" s="19">
        <f>IF(Sales_volume_units,Sales_volume_units*0.8,0)</f>
        <v>800</v>
      </c>
      <c r="L36" s="20">
        <f>IF(Sales_volume_units,Sales_volume_units*0.9,0)</f>
        <v>900</v>
      </c>
      <c r="M36" s="19">
        <f>Sales_volume_units</f>
        <v>1000</v>
      </c>
    </row>
    <row r="37" spans="2:13" ht="17.25" x14ac:dyDescent="0.3">
      <c r="B37" s="18" t="s">
        <v>4</v>
      </c>
      <c r="C37" s="21">
        <f t="shared" ref="C37:M37" si="0">Sales_price_unit</f>
        <v>150</v>
      </c>
      <c r="D37" s="22">
        <f t="shared" si="0"/>
        <v>150</v>
      </c>
      <c r="E37" s="21">
        <f t="shared" si="0"/>
        <v>150</v>
      </c>
      <c r="F37" s="22">
        <f t="shared" si="0"/>
        <v>150</v>
      </c>
      <c r="G37" s="21">
        <f t="shared" si="0"/>
        <v>150</v>
      </c>
      <c r="H37" s="22">
        <f t="shared" si="0"/>
        <v>150</v>
      </c>
      <c r="I37" s="21">
        <f t="shared" si="0"/>
        <v>150</v>
      </c>
      <c r="J37" s="22">
        <f t="shared" si="0"/>
        <v>150</v>
      </c>
      <c r="K37" s="21">
        <f t="shared" si="0"/>
        <v>150</v>
      </c>
      <c r="L37" s="22">
        <f t="shared" si="0"/>
        <v>150</v>
      </c>
      <c r="M37" s="21">
        <f t="shared" si="0"/>
        <v>150</v>
      </c>
    </row>
    <row r="38" spans="2:13" ht="17.25" x14ac:dyDescent="0.3">
      <c r="B38" s="18" t="s">
        <v>27</v>
      </c>
      <c r="C38" s="21">
        <f t="shared" ref="C38:M38" si="1">Total_fixed</f>
        <v>37550</v>
      </c>
      <c r="D38" s="22">
        <f t="shared" si="1"/>
        <v>37550</v>
      </c>
      <c r="E38" s="21">
        <f t="shared" si="1"/>
        <v>37550</v>
      </c>
      <c r="F38" s="22">
        <f t="shared" si="1"/>
        <v>37550</v>
      </c>
      <c r="G38" s="21">
        <f t="shared" si="1"/>
        <v>37550</v>
      </c>
      <c r="H38" s="22">
        <f t="shared" si="1"/>
        <v>37550</v>
      </c>
      <c r="I38" s="21">
        <f t="shared" si="1"/>
        <v>37550</v>
      </c>
      <c r="J38" s="22">
        <f t="shared" si="1"/>
        <v>37550</v>
      </c>
      <c r="K38" s="21">
        <f t="shared" si="1"/>
        <v>37550</v>
      </c>
      <c r="L38" s="22">
        <f t="shared" si="1"/>
        <v>37550</v>
      </c>
      <c r="M38" s="21">
        <f t="shared" si="1"/>
        <v>37550</v>
      </c>
    </row>
    <row r="39" spans="2:13" ht="17.25" x14ac:dyDescent="0.3">
      <c r="B39" s="18" t="s">
        <v>28</v>
      </c>
      <c r="C39" s="21">
        <f t="shared" ref="C39:M39" si="2">Variable_Unit_Cost*C36</f>
        <v>0</v>
      </c>
      <c r="D39" s="22">
        <f t="shared" si="2"/>
        <v>10060</v>
      </c>
      <c r="E39" s="21">
        <f t="shared" si="2"/>
        <v>20120</v>
      </c>
      <c r="F39" s="22">
        <f t="shared" si="2"/>
        <v>30180.000000000004</v>
      </c>
      <c r="G39" s="21">
        <f t="shared" si="2"/>
        <v>40240</v>
      </c>
      <c r="H39" s="22">
        <f t="shared" si="2"/>
        <v>50300.000000000007</v>
      </c>
      <c r="I39" s="21">
        <f t="shared" si="2"/>
        <v>60360.000000000007</v>
      </c>
      <c r="J39" s="22">
        <f t="shared" si="2"/>
        <v>70420</v>
      </c>
      <c r="K39" s="21">
        <f t="shared" si="2"/>
        <v>80480</v>
      </c>
      <c r="L39" s="22">
        <f t="shared" si="2"/>
        <v>90540.000000000015</v>
      </c>
      <c r="M39" s="21">
        <f t="shared" si="2"/>
        <v>100600.00000000001</v>
      </c>
    </row>
    <row r="40" spans="2:13" ht="17.25" x14ac:dyDescent="0.3">
      <c r="B40" s="18" t="s">
        <v>29</v>
      </c>
      <c r="C40" s="21">
        <f t="shared" ref="C40:M40" si="3">SUM(C38:C39)</f>
        <v>37550</v>
      </c>
      <c r="D40" s="22">
        <f t="shared" si="3"/>
        <v>47610</v>
      </c>
      <c r="E40" s="21">
        <f t="shared" si="3"/>
        <v>57670</v>
      </c>
      <c r="F40" s="22">
        <f t="shared" si="3"/>
        <v>67730</v>
      </c>
      <c r="G40" s="21">
        <f t="shared" si="3"/>
        <v>77790</v>
      </c>
      <c r="H40" s="22">
        <f t="shared" si="3"/>
        <v>87850</v>
      </c>
      <c r="I40" s="21">
        <f t="shared" si="3"/>
        <v>97910</v>
      </c>
      <c r="J40" s="22">
        <f t="shared" si="3"/>
        <v>107970</v>
      </c>
      <c r="K40" s="21">
        <f t="shared" si="3"/>
        <v>118030</v>
      </c>
      <c r="L40" s="22">
        <f t="shared" si="3"/>
        <v>128090.00000000001</v>
      </c>
      <c r="M40" s="21">
        <f t="shared" si="3"/>
        <v>138150</v>
      </c>
    </row>
    <row r="41" spans="2:13" ht="17.25" x14ac:dyDescent="0.3">
      <c r="B41" s="18" t="s">
        <v>6</v>
      </c>
      <c r="C41" s="21">
        <f t="shared" ref="C41:M41" si="4">C37*C36</f>
        <v>0</v>
      </c>
      <c r="D41" s="22">
        <f t="shared" si="4"/>
        <v>15000</v>
      </c>
      <c r="E41" s="21">
        <f t="shared" si="4"/>
        <v>30000</v>
      </c>
      <c r="F41" s="22">
        <f t="shared" si="4"/>
        <v>45000</v>
      </c>
      <c r="G41" s="21">
        <f t="shared" si="4"/>
        <v>60000</v>
      </c>
      <c r="H41" s="22">
        <f t="shared" si="4"/>
        <v>75000</v>
      </c>
      <c r="I41" s="21">
        <f t="shared" si="4"/>
        <v>90000</v>
      </c>
      <c r="J41" s="22">
        <f t="shared" si="4"/>
        <v>105000</v>
      </c>
      <c r="K41" s="21">
        <f t="shared" si="4"/>
        <v>120000</v>
      </c>
      <c r="L41" s="22">
        <f t="shared" si="4"/>
        <v>135000</v>
      </c>
      <c r="M41" s="21">
        <f t="shared" si="4"/>
        <v>150000</v>
      </c>
    </row>
    <row r="42" spans="2:13" ht="17.25" x14ac:dyDescent="0.3">
      <c r="B42" s="18" t="s">
        <v>24</v>
      </c>
      <c r="C42" s="21">
        <f t="shared" ref="C42:M42" si="5">C41-C40</f>
        <v>-37550</v>
      </c>
      <c r="D42" s="22">
        <f t="shared" si="5"/>
        <v>-32610</v>
      </c>
      <c r="E42" s="21">
        <f t="shared" si="5"/>
        <v>-27670</v>
      </c>
      <c r="F42" s="22">
        <f t="shared" si="5"/>
        <v>-22730</v>
      </c>
      <c r="G42" s="21">
        <f t="shared" si="5"/>
        <v>-17790</v>
      </c>
      <c r="H42" s="22">
        <f t="shared" si="5"/>
        <v>-12850</v>
      </c>
      <c r="I42" s="21">
        <f t="shared" si="5"/>
        <v>-7910</v>
      </c>
      <c r="J42" s="22">
        <f t="shared" si="5"/>
        <v>-2970</v>
      </c>
      <c r="K42" s="21">
        <f t="shared" si="5"/>
        <v>1970</v>
      </c>
      <c r="L42" s="22">
        <f t="shared" si="5"/>
        <v>6909.9999999999854</v>
      </c>
      <c r="M42" s="21">
        <f t="shared" si="5"/>
        <v>11850</v>
      </c>
    </row>
    <row r="43" spans="2:13" ht="15" thickBot="1" x14ac:dyDescent="0.3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2:13" ht="15" thickTop="1" x14ac:dyDescent="0.25"/>
  </sheetData>
  <pageMargins left="0.4" right="0.4" top="0.4" bottom="0.4" header="0.3" footer="0.3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Breakeven Analysis</vt:lpstr>
      <vt:lpstr>Breakeven_point</vt:lpstr>
      <vt:lpstr>Company_name</vt:lpstr>
      <vt:lpstr>Fixed_costs</vt:lpstr>
      <vt:lpstr>Gross_margin</vt:lpstr>
      <vt:lpstr>Net_profit</vt:lpstr>
      <vt:lpstr>Sales_price_unit</vt:lpstr>
      <vt:lpstr>Sales_volume_units</vt:lpstr>
      <vt:lpstr>TemplatePrintArea</vt:lpstr>
      <vt:lpstr>Total_fixed</vt:lpstr>
      <vt:lpstr>Total_Sales</vt:lpstr>
      <vt:lpstr>Total_variable</vt:lpstr>
      <vt:lpstr>Unit_contrib_margin</vt:lpstr>
      <vt:lpstr>Variable_cost_unit</vt:lpstr>
      <vt:lpstr>Variable_costs_unit</vt:lpstr>
      <vt:lpstr>Variable_Unit_Cost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John Smith</cp:lastModifiedBy>
  <dcterms:modified xsi:type="dcterms:W3CDTF">2021-10-07T15:08:36Z</dcterms:modified>
</cp:coreProperties>
</file>